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quirtle\Downloads\"/>
    </mc:Choice>
  </mc:AlternateContent>
  <xr:revisionPtr revIDLastSave="0" documentId="13_ncr:1_{7E13D270-35DC-442B-B9F2-666748D198AE}" xr6:coauthVersionLast="47" xr6:coauthVersionMax="47" xr10:uidLastSave="{00000000-0000-0000-0000-000000000000}"/>
  <bookViews>
    <workbookView xWindow="-120" yWindow="-120" windowWidth="29040" windowHeight="15720" xr2:uid="{949A9419-48E3-604C-90B1-9B723258A7E4}"/>
  </bookViews>
  <sheets>
    <sheet name="예상분담금" sheetId="1" r:id="rId1"/>
    <sheet name="기준매매가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4" i="1" l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43" i="1"/>
  <c r="M46" i="1" l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43" i="1"/>
  <c r="M44" i="1"/>
  <c r="M45" i="1"/>
  <c r="G45" i="1"/>
  <c r="O45" i="1" s="1"/>
  <c r="G46" i="1"/>
  <c r="H46" i="1" s="1"/>
  <c r="G47" i="1"/>
  <c r="H47" i="1" s="1"/>
  <c r="G48" i="1"/>
  <c r="H48" i="1" s="1"/>
  <c r="G49" i="1"/>
  <c r="O49" i="1" s="1"/>
  <c r="G50" i="1"/>
  <c r="O50" i="1" s="1"/>
  <c r="G51" i="1"/>
  <c r="O51" i="1" s="1"/>
  <c r="G52" i="1"/>
  <c r="H52" i="1" s="1"/>
  <c r="G53" i="1"/>
  <c r="O53" i="1" s="1"/>
  <c r="G54" i="1"/>
  <c r="H54" i="1" s="1"/>
  <c r="G55" i="1"/>
  <c r="O55" i="1" s="1"/>
  <c r="G56" i="1"/>
  <c r="H56" i="1" s="1"/>
  <c r="G57" i="1"/>
  <c r="O57" i="1" s="1"/>
  <c r="G58" i="1"/>
  <c r="O58" i="1" s="1"/>
  <c r="G59" i="1"/>
  <c r="H59" i="1" s="1"/>
  <c r="G60" i="1"/>
  <c r="H60" i="1" s="1"/>
  <c r="G61" i="1"/>
  <c r="O61" i="1" s="1"/>
  <c r="G62" i="1"/>
  <c r="H62" i="1" s="1"/>
  <c r="G63" i="1"/>
  <c r="H63" i="1" s="1"/>
  <c r="G64" i="1"/>
  <c r="H64" i="1" s="1"/>
  <c r="G65" i="1"/>
  <c r="O65" i="1" s="1"/>
  <c r="G66" i="1"/>
  <c r="O66" i="1" s="1"/>
  <c r="G67" i="1"/>
  <c r="H67" i="1" s="1"/>
  <c r="G68" i="1"/>
  <c r="H68" i="1" s="1"/>
  <c r="G69" i="1"/>
  <c r="O69" i="1" s="1"/>
  <c r="G70" i="1"/>
  <c r="H70" i="1" s="1"/>
  <c r="G43" i="1"/>
  <c r="H43" i="1" s="1"/>
  <c r="G44" i="1"/>
  <c r="O44" i="1" s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K43" i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H51" i="1"/>
  <c r="H49" i="1"/>
  <c r="H50" i="1"/>
  <c r="H55" i="1"/>
  <c r="H65" i="1"/>
  <c r="H69" i="1"/>
  <c r="N4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9" i="1"/>
  <c r="H10" i="1"/>
  <c r="H11" i="1"/>
  <c r="H12" i="1"/>
  <c r="J12" i="1" s="1"/>
  <c r="H13" i="1"/>
  <c r="H14" i="1"/>
  <c r="H15" i="1"/>
  <c r="H16" i="1"/>
  <c r="H17" i="1"/>
  <c r="H18" i="1"/>
  <c r="H19" i="1"/>
  <c r="H20" i="1"/>
  <c r="J20" i="1" s="1"/>
  <c r="L20" i="1" s="1"/>
  <c r="H21" i="1"/>
  <c r="H22" i="1"/>
  <c r="H23" i="1"/>
  <c r="H24" i="1"/>
  <c r="J24" i="1" s="1"/>
  <c r="L24" i="1" s="1"/>
  <c r="H25" i="1"/>
  <c r="H26" i="1"/>
  <c r="H27" i="1"/>
  <c r="H28" i="1"/>
  <c r="H29" i="1"/>
  <c r="H30" i="1"/>
  <c r="H31" i="1"/>
  <c r="H32" i="1"/>
  <c r="J32" i="1" s="1"/>
  <c r="L32" i="1" s="1"/>
  <c r="H33" i="1"/>
  <c r="H34" i="1"/>
  <c r="H35" i="1"/>
  <c r="H36" i="1"/>
  <c r="J36" i="1" s="1"/>
  <c r="L36" i="1" s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9" i="1"/>
  <c r="J43" i="1"/>
  <c r="G10" i="2"/>
  <c r="G11" i="2"/>
  <c r="P11" i="2" s="1"/>
  <c r="R11" i="2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9" i="2"/>
  <c r="M10" i="2"/>
  <c r="P10" i="2" s="1"/>
  <c r="R10" i="2" s="1"/>
  <c r="M11" i="2"/>
  <c r="M12" i="2"/>
  <c r="P12" i="2" s="1"/>
  <c r="R12" i="2" s="1"/>
  <c r="M13" i="2"/>
  <c r="P13" i="2" s="1"/>
  <c r="R13" i="2" s="1"/>
  <c r="M14" i="2"/>
  <c r="P14" i="2" s="1"/>
  <c r="M15" i="2"/>
  <c r="M16" i="2"/>
  <c r="P16" i="2" s="1"/>
  <c r="M17" i="2"/>
  <c r="P17" i="2" s="1"/>
  <c r="M18" i="2"/>
  <c r="P18" i="2" s="1"/>
  <c r="R18" i="2" s="1"/>
  <c r="M19" i="2"/>
  <c r="P19" i="2" s="1"/>
  <c r="R19" i="2" s="1"/>
  <c r="M20" i="2"/>
  <c r="P20" i="2" s="1"/>
  <c r="R20" i="2" s="1"/>
  <c r="M21" i="2"/>
  <c r="P21" i="2" s="1"/>
  <c r="R21" i="2" s="1"/>
  <c r="M22" i="2"/>
  <c r="P22" i="2" s="1"/>
  <c r="M23" i="2"/>
  <c r="P23" i="2" s="1"/>
  <c r="M24" i="2"/>
  <c r="P24" i="2" s="1"/>
  <c r="M25" i="2"/>
  <c r="P25" i="2" s="1"/>
  <c r="M26" i="2"/>
  <c r="P26" i="2" s="1"/>
  <c r="R26" i="2" s="1"/>
  <c r="M27" i="2"/>
  <c r="P27" i="2" s="1"/>
  <c r="R27" i="2" s="1"/>
  <c r="M28" i="2"/>
  <c r="P28" i="2" s="1"/>
  <c r="R28" i="2" s="1"/>
  <c r="M29" i="2"/>
  <c r="P29" i="2" s="1"/>
  <c r="R29" i="2" s="1"/>
  <c r="M30" i="2"/>
  <c r="P30" i="2" s="1"/>
  <c r="M31" i="2"/>
  <c r="P31" i="2" s="1"/>
  <c r="M32" i="2"/>
  <c r="P32" i="2" s="1"/>
  <c r="M33" i="2"/>
  <c r="P33" i="2" s="1"/>
  <c r="M34" i="2"/>
  <c r="P34" i="2" s="1"/>
  <c r="R34" i="2" s="1"/>
  <c r="M35" i="2"/>
  <c r="P35" i="2" s="1"/>
  <c r="R35" i="2" s="1"/>
  <c r="M36" i="2"/>
  <c r="P36" i="2" s="1"/>
  <c r="R36" i="2" s="1"/>
  <c r="M9" i="2"/>
  <c r="O68" i="1" l="1"/>
  <c r="O52" i="1"/>
  <c r="R55" i="1"/>
  <c r="R51" i="1"/>
  <c r="O64" i="1"/>
  <c r="O48" i="1"/>
  <c r="O60" i="1"/>
  <c r="R60" i="1" s="1"/>
  <c r="O56" i="1"/>
  <c r="P56" i="1" s="1"/>
  <c r="O67" i="1"/>
  <c r="R67" i="1" s="1"/>
  <c r="O59" i="1"/>
  <c r="H57" i="1"/>
  <c r="R59" i="1"/>
  <c r="O43" i="1"/>
  <c r="R43" i="1" s="1"/>
  <c r="O63" i="1"/>
  <c r="R63" i="1" s="1"/>
  <c r="O47" i="1"/>
  <c r="R47" i="1" s="1"/>
  <c r="J35" i="1"/>
  <c r="L35" i="1" s="1"/>
  <c r="J19" i="1"/>
  <c r="L19" i="1" s="1"/>
  <c r="J34" i="1"/>
  <c r="L34" i="1" s="1"/>
  <c r="H44" i="1"/>
  <c r="R66" i="1"/>
  <c r="R58" i="1"/>
  <c r="R50" i="1"/>
  <c r="J23" i="1"/>
  <c r="L23" i="1" s="1"/>
  <c r="R68" i="1"/>
  <c r="R52" i="1"/>
  <c r="O70" i="1"/>
  <c r="R70" i="1" s="1"/>
  <c r="O62" i="1"/>
  <c r="P62" i="1" s="1"/>
  <c r="O54" i="1"/>
  <c r="R54" i="1" s="1"/>
  <c r="O46" i="1"/>
  <c r="R46" i="1" s="1"/>
  <c r="J14" i="1"/>
  <c r="L14" i="1" s="1"/>
  <c r="H61" i="1"/>
  <c r="H53" i="1"/>
  <c r="H45" i="1"/>
  <c r="J11" i="1"/>
  <c r="L11" i="1" s="1"/>
  <c r="P50" i="1"/>
  <c r="P65" i="1"/>
  <c r="P57" i="1"/>
  <c r="P49" i="1"/>
  <c r="P60" i="1"/>
  <c r="P52" i="1"/>
  <c r="P44" i="1"/>
  <c r="P63" i="1"/>
  <c r="P47" i="1"/>
  <c r="P64" i="1"/>
  <c r="P48" i="1"/>
  <c r="P54" i="1"/>
  <c r="P55" i="1"/>
  <c r="H66" i="1"/>
  <c r="P66" i="1" s="1"/>
  <c r="H58" i="1"/>
  <c r="P58" i="1" s="1"/>
  <c r="P68" i="1"/>
  <c r="P69" i="1"/>
  <c r="P61" i="1"/>
  <c r="P53" i="1"/>
  <c r="P45" i="1"/>
  <c r="R65" i="1"/>
  <c r="R57" i="1"/>
  <c r="R49" i="1"/>
  <c r="R64" i="1"/>
  <c r="R48" i="1"/>
  <c r="R62" i="1"/>
  <c r="P43" i="1"/>
  <c r="P67" i="1"/>
  <c r="P59" i="1"/>
  <c r="P51" i="1"/>
  <c r="J18" i="1"/>
  <c r="L18" i="1" s="1"/>
  <c r="R69" i="1"/>
  <c r="R61" i="1"/>
  <c r="R53" i="1"/>
  <c r="R45" i="1"/>
  <c r="R30" i="2"/>
  <c r="R22" i="2"/>
  <c r="R44" i="1"/>
  <c r="P9" i="2"/>
  <c r="R9" i="2" s="1"/>
  <c r="P15" i="2"/>
  <c r="R15" i="2" s="1"/>
  <c r="R32" i="2"/>
  <c r="R24" i="2"/>
  <c r="R23" i="2"/>
  <c r="R31" i="2"/>
  <c r="J26" i="1"/>
  <c r="L26" i="1" s="1"/>
  <c r="J10" i="1"/>
  <c r="L10" i="1" s="1"/>
  <c r="J9" i="1"/>
  <c r="L9" i="1" s="1"/>
  <c r="J29" i="1"/>
  <c r="L29" i="1" s="1"/>
  <c r="J21" i="1"/>
  <c r="L21" i="1" s="1"/>
  <c r="J13" i="1"/>
  <c r="L13" i="1" s="1"/>
  <c r="J25" i="1"/>
  <c r="L25" i="1" s="1"/>
  <c r="J27" i="1"/>
  <c r="L27" i="1" s="1"/>
  <c r="J30" i="1"/>
  <c r="L30" i="1" s="1"/>
  <c r="J22" i="1"/>
  <c r="L22" i="1" s="1"/>
  <c r="J16" i="1"/>
  <c r="L16" i="1" s="1"/>
  <c r="J33" i="1"/>
  <c r="L33" i="1" s="1"/>
  <c r="J17" i="1"/>
  <c r="L17" i="1" s="1"/>
  <c r="J31" i="1"/>
  <c r="L31" i="1" s="1"/>
  <c r="J15" i="1"/>
  <c r="L15" i="1" s="1"/>
  <c r="J28" i="1"/>
  <c r="L28" i="1" s="1"/>
  <c r="L12" i="1"/>
  <c r="R33" i="2"/>
  <c r="R25" i="2"/>
  <c r="R17" i="2"/>
  <c r="R16" i="2"/>
  <c r="R14" i="2"/>
  <c r="R56" i="1" l="1"/>
  <c r="P70" i="1"/>
  <c r="P46" i="1"/>
</calcChain>
</file>

<file path=xl/sharedStrings.xml><?xml version="1.0" encoding="utf-8"?>
<sst xmlns="http://schemas.openxmlformats.org/spreadsheetml/2006/main" count="70" uniqueCount="55">
  <si>
    <t>아파트명(연도)</t>
    <phoneticPr fontId="2" type="noConversion"/>
  </si>
  <si>
    <t>보유대지지분(m²)</t>
    <phoneticPr fontId="2" type="noConversion"/>
  </si>
  <si>
    <t>신축중심평형(전용,m²)</t>
    <phoneticPr fontId="2" type="noConversion"/>
  </si>
  <si>
    <t>예상 신축세대수(임대제외)</t>
    <phoneticPr fontId="2" type="noConversion"/>
  </si>
  <si>
    <t>일반분양 세대수</t>
    <phoneticPr fontId="2" type="noConversion"/>
  </si>
  <si>
    <t>신청평형(전용,m²)</t>
    <phoneticPr fontId="2" type="noConversion"/>
  </si>
  <si>
    <t>조합원신청지분(m²)</t>
    <phoneticPr fontId="2" type="noConversion"/>
  </si>
  <si>
    <t>일반분양기여 대지지분(m²)</t>
    <phoneticPr fontId="2" type="noConversion"/>
  </si>
  <si>
    <t>대지지분 1m²당 일반분양 수익</t>
    <phoneticPr fontId="2" type="noConversion"/>
  </si>
  <si>
    <t>추가분담금</t>
    <phoneticPr fontId="2" type="noConversion"/>
  </si>
  <si>
    <t>40년차 예상 월세</t>
    <phoneticPr fontId="2" type="noConversion"/>
  </si>
  <si>
    <t>정비사업 총 비용</t>
    <phoneticPr fontId="2" type="noConversion"/>
  </si>
  <si>
    <t>1년치 월세(원)</t>
    <phoneticPr fontId="2" type="noConversion"/>
  </si>
  <si>
    <t>예상 통화량증가율(%)</t>
    <phoneticPr fontId="2" type="noConversion"/>
  </si>
  <si>
    <t>예상 자본환원율(%)</t>
    <phoneticPr fontId="2" type="noConversion"/>
  </si>
  <si>
    <t>남은 연식(년)</t>
    <phoneticPr fontId="2" type="noConversion"/>
  </si>
  <si>
    <t>보유세 및 유지보수비용(원)</t>
    <phoneticPr fontId="2" type="noConversion"/>
  </si>
  <si>
    <t>40년차까지의 거주가치 총합(원)</t>
    <phoneticPr fontId="2" type="noConversion"/>
  </si>
  <si>
    <t>신축 1년치 월세(원)</t>
    <phoneticPr fontId="2" type="noConversion"/>
  </si>
  <si>
    <t>신축 예상 자본환원율(%)</t>
    <phoneticPr fontId="2" type="noConversion"/>
  </si>
  <si>
    <t>1회차 정비사업 추가분담금(원)</t>
    <phoneticPr fontId="2" type="noConversion"/>
  </si>
  <si>
    <t>2회차 이후 정비사업 추가분담금(원)</t>
    <phoneticPr fontId="2" type="noConversion"/>
  </si>
  <si>
    <t>보유세 및 유지보수 비용(원)</t>
    <phoneticPr fontId="2" type="noConversion"/>
  </si>
  <si>
    <t>44년간 토지에 의한 이득(원)</t>
    <phoneticPr fontId="2" type="noConversion"/>
  </si>
  <si>
    <t>취득세율(%)</t>
    <phoneticPr fontId="2" type="noConversion"/>
  </si>
  <si>
    <t>전월세전환율(%)</t>
    <phoneticPr fontId="2" type="noConversion"/>
  </si>
  <si>
    <t>기준매매가격(원)</t>
    <phoneticPr fontId="2" type="noConversion"/>
  </si>
  <si>
    <t>현재매매가격(원)</t>
    <phoneticPr fontId="2" type="noConversion"/>
  </si>
  <si>
    <t>𝛾 / 𝛽</t>
    <phoneticPr fontId="2" type="noConversion"/>
  </si>
  <si>
    <t>수식(건들지 말것!)</t>
    <phoneticPr fontId="2" type="noConversion"/>
  </si>
  <si>
    <t>결과값(건들지 말것!)</t>
    <phoneticPr fontId="2" type="noConversion"/>
  </si>
  <si>
    <t>아파트명(연식)</t>
    <phoneticPr fontId="2" type="noConversion"/>
  </si>
  <si>
    <t>ex) 일원동 푸른마을(94)</t>
    <phoneticPr fontId="2" type="noConversion"/>
  </si>
  <si>
    <t>ex) 대치동 은마(78)</t>
    <phoneticPr fontId="2" type="noConversion"/>
  </si>
  <si>
    <t>기준매매가격 계산</t>
    <phoneticPr fontId="2" type="noConversion"/>
  </si>
  <si>
    <t>아파트명 작성</t>
    <phoneticPr fontId="2" type="noConversion"/>
  </si>
  <si>
    <t>숫자 작성</t>
    <phoneticPr fontId="2" type="noConversion"/>
  </si>
  <si>
    <t>신축 예상용적률(%)</t>
    <phoneticPr fontId="2" type="noConversion"/>
  </si>
  <si>
    <t>신축 예상전용면적(m²)</t>
    <phoneticPr fontId="2" type="noConversion"/>
  </si>
  <si>
    <t>예상 사업비(원)</t>
    <phoneticPr fontId="2" type="noConversion"/>
  </si>
  <si>
    <t>예상 건축비(원)</t>
    <phoneticPr fontId="2" type="noConversion"/>
  </si>
  <si>
    <t>1m²당 예상 건축비(원)</t>
    <phoneticPr fontId="2" type="noConversion"/>
  </si>
  <si>
    <t>조합원 전체 대지면적(m²)</t>
    <phoneticPr fontId="2" type="noConversion"/>
  </si>
  <si>
    <t>계약 1m²당 예상 건축비(원)</t>
    <phoneticPr fontId="2" type="noConversion"/>
  </si>
  <si>
    <t>일반분앙형 재건축 예상분담금 정밀계산(신축용적률 290%, 임대 20% 기준)</t>
    <phoneticPr fontId="2" type="noConversion"/>
  </si>
  <si>
    <t>전체 조합원 수</t>
    <phoneticPr fontId="2" type="noConversion"/>
  </si>
  <si>
    <t>2회차 이후 추가분담금</t>
    <phoneticPr fontId="2" type="noConversion"/>
  </si>
  <si>
    <t>만든이: 포카칩</t>
  </si>
  <si>
    <t>만든이: 포카칩</t>
    <phoneticPr fontId="2" type="noConversion"/>
  </si>
  <si>
    <t>genus.co.kr</t>
  </si>
  <si>
    <t>genus.co.kr</t>
    <phoneticPr fontId="2" type="noConversion"/>
  </si>
  <si>
    <t>1:1 재건축 예상분담금 정밀계산</t>
    <phoneticPr fontId="2" type="noConversion"/>
  </si>
  <si>
    <t>예상 기타사업비(원)</t>
    <phoneticPr fontId="2" type="noConversion"/>
  </si>
  <si>
    <t>공급 3.3m²당 예상 분양가(원)</t>
    <phoneticPr fontId="2" type="noConversion"/>
  </si>
  <si>
    <t>ver 1.1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</si>
</sst>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0.000_ "/>
    <numFmt numFmtId="178" formatCode="#,##0_ "/>
    <numFmt numFmtId="179" formatCode="0.00_);[Red]\(0.00\)"/>
  </numFmts>
  <fonts count="21">
    <font>
      <sz val="12"/>
      <color theme="1"/>
      <name val="맑은 고딕"/>
      <family val="2"/>
      <charset val="129"/>
      <scheme val="minor"/>
    </font>
    <font>
      <b/>
      <sz val="25"/>
      <color rgb="FFFF0000"/>
      <name val="맑은 고딕"/>
      <family val="2"/>
      <charset val="129"/>
      <scheme val="maj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2"/>
      <charset val="129"/>
      <scheme val="major"/>
    </font>
    <font>
      <b/>
      <sz val="15"/>
      <color theme="1"/>
      <name val="맑은 고딕"/>
      <family val="2"/>
      <charset val="129"/>
      <scheme val="minor"/>
    </font>
    <font>
      <sz val="15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  <scheme val="minor"/>
    </font>
    <font>
      <b/>
      <sz val="25"/>
      <color rgb="FFFF0000"/>
      <name val="Malgun Gothic"/>
      <family val="2"/>
      <charset val="129"/>
    </font>
    <font>
      <b/>
      <sz val="13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rgb="FF212529"/>
      <name val="Apple SD Gothic Neo"/>
      <family val="2"/>
      <charset val="129"/>
    </font>
    <font>
      <sz val="15"/>
      <color rgb="FFFF0000"/>
      <name val="맑은 고딕"/>
      <family val="2"/>
      <charset val="129"/>
      <scheme val="minor"/>
    </font>
    <font>
      <b/>
      <sz val="15"/>
      <color theme="1"/>
      <name val="맑은 고딕 (본문)"/>
      <family val="3"/>
      <charset val="129"/>
    </font>
    <font>
      <sz val="15"/>
      <color rgb="FFFF0000"/>
      <name val="맑은 고딕 (본문)"/>
      <family val="3"/>
      <charset val="129"/>
    </font>
    <font>
      <sz val="15"/>
      <color theme="1"/>
      <name val="맑은 고딕 (본문)"/>
      <family val="3"/>
      <charset val="129"/>
    </font>
    <font>
      <b/>
      <sz val="15"/>
      <color theme="1"/>
      <name val="맑은 고딕"/>
      <family val="3"/>
      <charset val="129"/>
    </font>
    <font>
      <b/>
      <sz val="20"/>
      <color theme="1"/>
      <name val="맑은 고딕"/>
      <family val="2"/>
      <charset val="129"/>
      <scheme val="minor"/>
    </font>
    <font>
      <u/>
      <sz val="12"/>
      <color theme="10"/>
      <name val="맑은 고딕"/>
      <family val="2"/>
      <charset val="129"/>
      <scheme val="minor"/>
    </font>
    <font>
      <b/>
      <u/>
      <sz val="15"/>
      <color theme="10"/>
      <name val="맑은 고딕"/>
      <family val="2"/>
      <charset val="129"/>
      <scheme val="minor"/>
    </font>
    <font>
      <b/>
      <sz val="20"/>
      <color rgb="FF000000"/>
      <name val="맑은 고딕"/>
      <family val="2"/>
      <charset val="129"/>
      <scheme val="minor"/>
    </font>
    <font>
      <b/>
      <u/>
      <sz val="15"/>
      <color rgb="FF0563C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5" fillId="3" borderId="0" xfId="0" applyNumberFormat="1" applyFont="1" applyFill="1" applyAlignment="1">
      <alignment horizontal="center" vertical="center"/>
    </xf>
    <xf numFmtId="38" fontId="4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38" fontId="11" fillId="2" borderId="0" xfId="0" applyNumberFormat="1" applyFont="1" applyFill="1" applyAlignment="1">
      <alignment horizontal="center" vertical="center"/>
    </xf>
    <xf numFmtId="40" fontId="11" fillId="2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79" fontId="11" fillId="2" borderId="0" xfId="0" applyNumberFormat="1" applyFont="1" applyFill="1" applyAlignment="1">
      <alignment horizontal="center" vertical="center"/>
    </xf>
    <xf numFmtId="40" fontId="14" fillId="3" borderId="0" xfId="0" applyNumberFormat="1" applyFont="1" applyFill="1" applyAlignment="1">
      <alignment horizontal="center" vertical="center"/>
    </xf>
    <xf numFmtId="178" fontId="14" fillId="3" borderId="0" xfId="0" applyNumberFormat="1" applyFont="1" applyFill="1" applyAlignment="1">
      <alignment horizontal="center" vertical="center"/>
    </xf>
    <xf numFmtId="38" fontId="14" fillId="3" borderId="0" xfId="0" applyNumberFormat="1" applyFont="1" applyFill="1" applyAlignment="1">
      <alignment horizontal="center" vertical="center"/>
    </xf>
    <xf numFmtId="38" fontId="12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8" fontId="14" fillId="2" borderId="0" xfId="0" applyNumberFormat="1" applyFont="1" applyFill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40" fontId="14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40" fontId="5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38" fontId="5" fillId="2" borderId="0" xfId="0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40" fontId="5" fillId="3" borderId="0" xfId="0" applyNumberFormat="1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  <xf numFmtId="0" fontId="5" fillId="5" borderId="0" xfId="0" applyFont="1" applyFill="1" applyProtection="1">
      <alignment vertical="center"/>
      <protection locked="0"/>
    </xf>
    <xf numFmtId="0" fontId="5" fillId="5" borderId="0" xfId="0" applyFont="1" applyFill="1" applyAlignment="1" applyProtection="1">
      <alignment vertical="center" wrapText="1"/>
      <protection locked="0"/>
    </xf>
    <xf numFmtId="0" fontId="6" fillId="5" borderId="0" xfId="0" applyFont="1" applyFill="1" applyProtection="1">
      <alignment vertical="center"/>
      <protection locked="0"/>
    </xf>
    <xf numFmtId="40" fontId="8" fillId="2" borderId="0" xfId="0" applyNumberFormat="1" applyFont="1" applyFill="1" applyAlignment="1" applyProtection="1">
      <alignment horizontal="center" vertical="center"/>
      <protection locked="0"/>
    </xf>
    <xf numFmtId="179" fontId="5" fillId="2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1093280</xdr:colOff>
      <xdr:row>0</xdr:row>
      <xdr:rowOff>215900</xdr:rowOff>
    </xdr:from>
    <xdr:to>
      <xdr:col>6</xdr:col>
      <xdr:colOff>2244927</xdr:colOff>
      <xdr:row>6</xdr:row>
      <xdr:rowOff>7836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0D57A8C-CA56-B58D-E06D-6E149D02E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80" y="215900"/>
          <a:ext cx="3767847" cy="1417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564444</xdr:colOff>
      <xdr:row>0</xdr:row>
      <xdr:rowOff>197556</xdr:rowOff>
    </xdr:from>
    <xdr:to>
      <xdr:col>9</xdr:col>
      <xdr:colOff>1905180</xdr:colOff>
      <xdr:row>5</xdr:row>
      <xdr:rowOff>203981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1EFBD938-51F4-7E4E-A40C-4CD25F253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5777" y="197556"/>
          <a:ext cx="3767847" cy="1417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133CE-5643-8A4D-949C-7F4C13A9F373}">
  <dimension ref="A3:T71"/>
  <sheetViews>
    <sheetView tabSelected="1" zoomScale="50" zoomScaleNormal="50" workbookViewId="0">
      <selection activeCell="A46" sqref="A46"/>
    </sheetView>
  </sheetViews>
  <sheetFormatPr defaultColWidth="11.5546875" defaultRowHeight="17.25"/>
  <cols>
    <col min="1" max="1" width="28.6640625" bestFit="1" customWidth="1"/>
    <col min="2" max="2" width="20" bestFit="1" customWidth="1"/>
    <col min="3" max="3" width="31.44140625" bestFit="1" customWidth="1"/>
    <col min="4" max="4" width="25.33203125" bestFit="1" customWidth="1"/>
    <col min="5" max="5" width="24.88671875" bestFit="1" customWidth="1"/>
    <col min="6" max="6" width="29.44140625" bestFit="1" customWidth="1"/>
    <col min="7" max="7" width="30.5546875" bestFit="1" customWidth="1"/>
    <col min="8" max="8" width="20.5546875" bestFit="1" customWidth="1"/>
    <col min="9" max="9" width="23.6640625" bestFit="1" customWidth="1"/>
    <col min="10" max="10" width="30.109375" bestFit="1" customWidth="1"/>
    <col min="11" max="11" width="34.88671875" bestFit="1" customWidth="1"/>
    <col min="12" max="12" width="33.88671875" bestFit="1" customWidth="1"/>
    <col min="13" max="13" width="35" customWidth="1"/>
    <col min="14" max="14" width="21.5546875" customWidth="1"/>
    <col min="15" max="15" width="28.77734375" customWidth="1"/>
    <col min="16" max="16" width="24.77734375" customWidth="1"/>
    <col min="17" max="17" width="21.109375" bestFit="1" customWidth="1"/>
    <col min="18" max="18" width="20.88671875" bestFit="1" customWidth="1"/>
    <col min="19" max="19" width="33.33203125" customWidth="1"/>
    <col min="20" max="26" width="11.109375" customWidth="1"/>
  </cols>
  <sheetData>
    <row r="3" spans="1:18" ht="31.5">
      <c r="B3" s="15" t="s">
        <v>35</v>
      </c>
      <c r="C3" s="9" t="s">
        <v>36</v>
      </c>
      <c r="D3" s="10" t="s">
        <v>29</v>
      </c>
      <c r="E3" s="11" t="s">
        <v>30</v>
      </c>
      <c r="L3" s="44" t="s">
        <v>48</v>
      </c>
    </row>
    <row r="4" spans="1:18" ht="24">
      <c r="L4" s="45" t="s">
        <v>50</v>
      </c>
    </row>
    <row r="5" spans="1:18" ht="24">
      <c r="L5" s="36" t="s">
        <v>54</v>
      </c>
    </row>
    <row r="7" spans="1:18" ht="37.5">
      <c r="A7" s="48" t="s">
        <v>51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1"/>
      <c r="N7" s="1"/>
      <c r="O7" s="1"/>
      <c r="P7" s="1"/>
      <c r="Q7" s="1"/>
      <c r="R7" s="1"/>
    </row>
    <row r="8" spans="1:18" ht="24">
      <c r="A8" s="21" t="s">
        <v>0</v>
      </c>
      <c r="B8" s="21" t="s">
        <v>1</v>
      </c>
      <c r="C8" s="21" t="s">
        <v>42</v>
      </c>
      <c r="D8" s="21" t="s">
        <v>37</v>
      </c>
      <c r="E8" s="22" t="s">
        <v>45</v>
      </c>
      <c r="F8" s="21" t="s">
        <v>41</v>
      </c>
      <c r="G8" s="21" t="s">
        <v>38</v>
      </c>
      <c r="H8" s="21" t="s">
        <v>40</v>
      </c>
      <c r="I8" s="22" t="s">
        <v>39</v>
      </c>
      <c r="J8" s="21" t="s">
        <v>9</v>
      </c>
      <c r="K8" s="21" t="s">
        <v>10</v>
      </c>
      <c r="L8" s="21" t="s">
        <v>11</v>
      </c>
    </row>
    <row r="9" spans="1:18" ht="24">
      <c r="A9" s="23" t="s">
        <v>32</v>
      </c>
      <c r="B9" s="13">
        <v>38.380000000000003</v>
      </c>
      <c r="C9" s="13">
        <v>31984.04</v>
      </c>
      <c r="D9" s="24">
        <v>250</v>
      </c>
      <c r="E9" s="12">
        <v>930</v>
      </c>
      <c r="F9" s="12">
        <v>2300000</v>
      </c>
      <c r="G9" s="17">
        <f>IF(B9*D9*3/400=0,"",B9*D9*3/400)</f>
        <v>71.962500000000006</v>
      </c>
      <c r="H9" s="18">
        <f>IF(B9*D9*1.6*F9/100=0,"",B9*D9*1.6*F9/100)</f>
        <v>353096000</v>
      </c>
      <c r="I9" s="19">
        <f>IFERROR(IF((C9/E9)*D9*1.6*F9/300=0,"",(C9/E9)*D9*1.6*F9/300),"")</f>
        <v>105467085.30465953</v>
      </c>
      <c r="J9" s="20">
        <f>IFERROR(H9+I9,"")</f>
        <v>458563085.30465955</v>
      </c>
      <c r="K9" s="12">
        <v>1500000</v>
      </c>
      <c r="L9" s="20">
        <f>IFERROR(J9*1.0296+K9*48,"")</f>
        <v>544136552.62967753</v>
      </c>
    </row>
    <row r="10" spans="1:18" ht="19.5">
      <c r="A10" s="26"/>
      <c r="B10" s="27"/>
      <c r="C10" s="27"/>
      <c r="D10" s="28"/>
      <c r="E10" s="25"/>
      <c r="F10" s="25"/>
      <c r="G10" s="17" t="str">
        <f t="shared" ref="G10:G36" si="0">IF(B10*D10*3/400=0,"",B10*D10*3/400)</f>
        <v/>
      </c>
      <c r="H10" s="18" t="str">
        <f>IF(B10*D10*1.6*F10/100=0,"",B10*D10*1.6*F10/100)</f>
        <v/>
      </c>
      <c r="I10" s="19" t="str">
        <f>IFERROR(IF((C10/E10)*D10*1.6*F10/300=0,"",(C10/E10)*D10*1.6*F10/300),"")</f>
        <v/>
      </c>
      <c r="J10" s="20" t="str">
        <f t="shared" ref="J10:J36" si="1">IFERROR(H10+I10,"")</f>
        <v/>
      </c>
      <c r="K10" s="25"/>
      <c r="L10" s="20" t="str">
        <f t="shared" ref="L10:L36" si="2">IFERROR(J10*1.0296+K10*48,"")</f>
        <v/>
      </c>
    </row>
    <row r="11" spans="1:18" ht="19.5">
      <c r="A11" s="26"/>
      <c r="B11" s="27"/>
      <c r="C11" s="27"/>
      <c r="D11" s="28"/>
      <c r="E11" s="25"/>
      <c r="F11" s="25"/>
      <c r="G11" s="17" t="str">
        <f t="shared" si="0"/>
        <v/>
      </c>
      <c r="H11" s="18" t="str">
        <f t="shared" ref="H11:H36" si="3">IF(B11*D11*1.6*F11/100=0,"",B11*D11*1.6*F11/100)</f>
        <v/>
      </c>
      <c r="I11" s="19" t="str">
        <f t="shared" ref="I11:I36" si="4">IFERROR(IF((C11/E11)*D11*1.6*F11/300=0,"",(C11/E11)*D11*1.6*F11/300),"")</f>
        <v/>
      </c>
      <c r="J11" s="20" t="str">
        <f t="shared" si="1"/>
        <v/>
      </c>
      <c r="K11" s="25"/>
      <c r="L11" s="20" t="str">
        <f t="shared" si="2"/>
        <v/>
      </c>
    </row>
    <row r="12" spans="1:18" ht="19.5">
      <c r="A12" s="26"/>
      <c r="B12" s="27"/>
      <c r="C12" s="27"/>
      <c r="D12" s="28"/>
      <c r="E12" s="25"/>
      <c r="F12" s="25"/>
      <c r="G12" s="17" t="str">
        <f t="shared" si="0"/>
        <v/>
      </c>
      <c r="H12" s="18" t="str">
        <f t="shared" si="3"/>
        <v/>
      </c>
      <c r="I12" s="19" t="str">
        <f t="shared" si="4"/>
        <v/>
      </c>
      <c r="J12" s="20" t="str">
        <f t="shared" si="1"/>
        <v/>
      </c>
      <c r="K12" s="25"/>
      <c r="L12" s="20" t="str">
        <f t="shared" si="2"/>
        <v/>
      </c>
    </row>
    <row r="13" spans="1:18" ht="19.5">
      <c r="A13" s="26"/>
      <c r="B13" s="27"/>
      <c r="C13" s="27"/>
      <c r="D13" s="28"/>
      <c r="E13" s="25"/>
      <c r="F13" s="25"/>
      <c r="G13" s="17" t="str">
        <f t="shared" si="0"/>
        <v/>
      </c>
      <c r="H13" s="18" t="str">
        <f t="shared" si="3"/>
        <v/>
      </c>
      <c r="I13" s="19" t="str">
        <f t="shared" si="4"/>
        <v/>
      </c>
      <c r="J13" s="20" t="str">
        <f t="shared" si="1"/>
        <v/>
      </c>
      <c r="K13" s="25"/>
      <c r="L13" s="20" t="str">
        <f t="shared" si="2"/>
        <v/>
      </c>
    </row>
    <row r="14" spans="1:18" ht="19.5">
      <c r="A14" s="26"/>
      <c r="B14" s="27"/>
      <c r="C14" s="27"/>
      <c r="D14" s="28"/>
      <c r="E14" s="25"/>
      <c r="F14" s="25"/>
      <c r="G14" s="17" t="str">
        <f t="shared" si="0"/>
        <v/>
      </c>
      <c r="H14" s="18" t="str">
        <f t="shared" si="3"/>
        <v/>
      </c>
      <c r="I14" s="19" t="str">
        <f t="shared" si="4"/>
        <v/>
      </c>
      <c r="J14" s="20" t="str">
        <f t="shared" si="1"/>
        <v/>
      </c>
      <c r="K14" s="25"/>
      <c r="L14" s="20" t="str">
        <f t="shared" si="2"/>
        <v/>
      </c>
    </row>
    <row r="15" spans="1:18" ht="19.5">
      <c r="A15" s="26"/>
      <c r="B15" s="27"/>
      <c r="C15" s="27"/>
      <c r="D15" s="28"/>
      <c r="E15" s="25"/>
      <c r="F15" s="25"/>
      <c r="G15" s="17" t="str">
        <f t="shared" si="0"/>
        <v/>
      </c>
      <c r="H15" s="18" t="str">
        <f t="shared" si="3"/>
        <v/>
      </c>
      <c r="I15" s="19" t="str">
        <f t="shared" si="4"/>
        <v/>
      </c>
      <c r="J15" s="20" t="str">
        <f t="shared" si="1"/>
        <v/>
      </c>
      <c r="K15" s="25"/>
      <c r="L15" s="20" t="str">
        <f t="shared" si="2"/>
        <v/>
      </c>
    </row>
    <row r="16" spans="1:18" ht="19.5">
      <c r="A16" s="26"/>
      <c r="B16" s="27"/>
      <c r="C16" s="27"/>
      <c r="D16" s="28"/>
      <c r="E16" s="25"/>
      <c r="F16" s="25"/>
      <c r="G16" s="17" t="str">
        <f t="shared" si="0"/>
        <v/>
      </c>
      <c r="H16" s="18" t="str">
        <f t="shared" si="3"/>
        <v/>
      </c>
      <c r="I16" s="19" t="str">
        <f t="shared" si="4"/>
        <v/>
      </c>
      <c r="J16" s="20" t="str">
        <f t="shared" si="1"/>
        <v/>
      </c>
      <c r="K16" s="25"/>
      <c r="L16" s="20" t="str">
        <f t="shared" si="2"/>
        <v/>
      </c>
    </row>
    <row r="17" spans="1:12" ht="19.5">
      <c r="A17" s="26"/>
      <c r="B17" s="27"/>
      <c r="C17" s="27"/>
      <c r="D17" s="28"/>
      <c r="E17" s="25"/>
      <c r="F17" s="25"/>
      <c r="G17" s="17" t="str">
        <f t="shared" si="0"/>
        <v/>
      </c>
      <c r="H17" s="18" t="str">
        <f t="shared" si="3"/>
        <v/>
      </c>
      <c r="I17" s="19" t="str">
        <f t="shared" si="4"/>
        <v/>
      </c>
      <c r="J17" s="20" t="str">
        <f t="shared" si="1"/>
        <v/>
      </c>
      <c r="K17" s="25"/>
      <c r="L17" s="20" t="str">
        <f t="shared" si="2"/>
        <v/>
      </c>
    </row>
    <row r="18" spans="1:12" ht="19.5">
      <c r="A18" s="26"/>
      <c r="B18" s="27"/>
      <c r="C18" s="27"/>
      <c r="D18" s="28"/>
      <c r="E18" s="25"/>
      <c r="F18" s="25"/>
      <c r="G18" s="17" t="str">
        <f t="shared" si="0"/>
        <v/>
      </c>
      <c r="H18" s="18" t="str">
        <f t="shared" si="3"/>
        <v/>
      </c>
      <c r="I18" s="19" t="str">
        <f t="shared" si="4"/>
        <v/>
      </c>
      <c r="J18" s="20" t="str">
        <f t="shared" si="1"/>
        <v/>
      </c>
      <c r="K18" s="25"/>
      <c r="L18" s="20" t="str">
        <f t="shared" si="2"/>
        <v/>
      </c>
    </row>
    <row r="19" spans="1:12" ht="19.5">
      <c r="A19" s="26"/>
      <c r="B19" s="27"/>
      <c r="C19" s="27"/>
      <c r="D19" s="28"/>
      <c r="E19" s="25"/>
      <c r="F19" s="25"/>
      <c r="G19" s="17" t="str">
        <f t="shared" si="0"/>
        <v/>
      </c>
      <c r="H19" s="18" t="str">
        <f t="shared" si="3"/>
        <v/>
      </c>
      <c r="I19" s="19" t="str">
        <f t="shared" si="4"/>
        <v/>
      </c>
      <c r="J19" s="20" t="str">
        <f t="shared" si="1"/>
        <v/>
      </c>
      <c r="K19" s="25"/>
      <c r="L19" s="20" t="str">
        <f t="shared" si="2"/>
        <v/>
      </c>
    </row>
    <row r="20" spans="1:12" ht="19.5">
      <c r="A20" s="26"/>
      <c r="B20" s="27"/>
      <c r="C20" s="27"/>
      <c r="D20" s="28"/>
      <c r="E20" s="25"/>
      <c r="F20" s="25"/>
      <c r="G20" s="17" t="str">
        <f t="shared" si="0"/>
        <v/>
      </c>
      <c r="H20" s="18" t="str">
        <f t="shared" si="3"/>
        <v/>
      </c>
      <c r="I20" s="19" t="str">
        <f t="shared" si="4"/>
        <v/>
      </c>
      <c r="J20" s="20" t="str">
        <f t="shared" si="1"/>
        <v/>
      </c>
      <c r="K20" s="25"/>
      <c r="L20" s="20" t="str">
        <f t="shared" si="2"/>
        <v/>
      </c>
    </row>
    <row r="21" spans="1:12" ht="19.5">
      <c r="A21" s="26"/>
      <c r="B21" s="27"/>
      <c r="C21" s="27"/>
      <c r="D21" s="28"/>
      <c r="E21" s="25"/>
      <c r="F21" s="25"/>
      <c r="G21" s="17" t="str">
        <f t="shared" si="0"/>
        <v/>
      </c>
      <c r="H21" s="18" t="str">
        <f t="shared" si="3"/>
        <v/>
      </c>
      <c r="I21" s="19" t="str">
        <f t="shared" si="4"/>
        <v/>
      </c>
      <c r="J21" s="20" t="str">
        <f t="shared" si="1"/>
        <v/>
      </c>
      <c r="K21" s="25"/>
      <c r="L21" s="20" t="str">
        <f t="shared" si="2"/>
        <v/>
      </c>
    </row>
    <row r="22" spans="1:12" ht="19.5">
      <c r="A22" s="26"/>
      <c r="B22" s="27"/>
      <c r="C22" s="27"/>
      <c r="D22" s="28"/>
      <c r="E22" s="25"/>
      <c r="F22" s="25"/>
      <c r="G22" s="17" t="str">
        <f t="shared" si="0"/>
        <v/>
      </c>
      <c r="H22" s="18" t="str">
        <f t="shared" si="3"/>
        <v/>
      </c>
      <c r="I22" s="19" t="str">
        <f t="shared" si="4"/>
        <v/>
      </c>
      <c r="J22" s="20" t="str">
        <f t="shared" si="1"/>
        <v/>
      </c>
      <c r="K22" s="25"/>
      <c r="L22" s="20" t="str">
        <f t="shared" si="2"/>
        <v/>
      </c>
    </row>
    <row r="23" spans="1:12" ht="19.5">
      <c r="A23" s="26"/>
      <c r="B23" s="27"/>
      <c r="C23" s="27"/>
      <c r="D23" s="28"/>
      <c r="E23" s="25"/>
      <c r="F23" s="25"/>
      <c r="G23" s="17" t="str">
        <f t="shared" si="0"/>
        <v/>
      </c>
      <c r="H23" s="18" t="str">
        <f t="shared" si="3"/>
        <v/>
      </c>
      <c r="I23" s="19" t="str">
        <f t="shared" si="4"/>
        <v/>
      </c>
      <c r="J23" s="20" t="str">
        <f t="shared" si="1"/>
        <v/>
      </c>
      <c r="K23" s="25"/>
      <c r="L23" s="20" t="str">
        <f t="shared" si="2"/>
        <v/>
      </c>
    </row>
    <row r="24" spans="1:12" ht="19.5">
      <c r="A24" s="26"/>
      <c r="B24" s="27"/>
      <c r="C24" s="27"/>
      <c r="D24" s="28"/>
      <c r="E24" s="25"/>
      <c r="F24" s="25"/>
      <c r="G24" s="17" t="str">
        <f t="shared" si="0"/>
        <v/>
      </c>
      <c r="H24" s="18" t="str">
        <f t="shared" si="3"/>
        <v/>
      </c>
      <c r="I24" s="19" t="str">
        <f t="shared" si="4"/>
        <v/>
      </c>
      <c r="J24" s="20" t="str">
        <f t="shared" si="1"/>
        <v/>
      </c>
      <c r="K24" s="25"/>
      <c r="L24" s="20" t="str">
        <f t="shared" si="2"/>
        <v/>
      </c>
    </row>
    <row r="25" spans="1:12" ht="19.5">
      <c r="A25" s="26"/>
      <c r="B25" s="27"/>
      <c r="C25" s="27"/>
      <c r="D25" s="28"/>
      <c r="E25" s="25"/>
      <c r="F25" s="25"/>
      <c r="G25" s="17" t="str">
        <f t="shared" si="0"/>
        <v/>
      </c>
      <c r="H25" s="18" t="str">
        <f t="shared" si="3"/>
        <v/>
      </c>
      <c r="I25" s="19" t="str">
        <f t="shared" si="4"/>
        <v/>
      </c>
      <c r="J25" s="20" t="str">
        <f t="shared" si="1"/>
        <v/>
      </c>
      <c r="K25" s="25"/>
      <c r="L25" s="20" t="str">
        <f t="shared" si="2"/>
        <v/>
      </c>
    </row>
    <row r="26" spans="1:12" ht="19.5">
      <c r="A26" s="26"/>
      <c r="B26" s="27"/>
      <c r="C26" s="27"/>
      <c r="D26" s="28"/>
      <c r="E26" s="25"/>
      <c r="F26" s="25"/>
      <c r="G26" s="17" t="str">
        <f>IF(B26*D26*3/400=0,"",B26*D26*3/400)</f>
        <v/>
      </c>
      <c r="H26" s="18" t="str">
        <f>IF(B26*D26*1.6*F26/100=0,"",B26*D26*1.6*F26/100)</f>
        <v/>
      </c>
      <c r="I26" s="19" t="str">
        <f>IFERROR(IF((C26/E26)*D26*1.6*F26/300=0,"",(C26/E26)*D26*1.6*F26/300),"")</f>
        <v/>
      </c>
      <c r="J26" s="20" t="str">
        <f t="shared" si="1"/>
        <v/>
      </c>
      <c r="K26" s="25"/>
      <c r="L26" s="20" t="str">
        <f t="shared" si="2"/>
        <v/>
      </c>
    </row>
    <row r="27" spans="1:12" ht="19.5">
      <c r="A27" s="26"/>
      <c r="B27" s="27"/>
      <c r="C27" s="27"/>
      <c r="D27" s="28"/>
      <c r="E27" s="25"/>
      <c r="F27" s="25"/>
      <c r="G27" s="17" t="str">
        <f t="shared" si="0"/>
        <v/>
      </c>
      <c r="H27" s="18" t="str">
        <f t="shared" si="3"/>
        <v/>
      </c>
      <c r="I27" s="19" t="str">
        <f t="shared" si="4"/>
        <v/>
      </c>
      <c r="J27" s="20" t="str">
        <f t="shared" si="1"/>
        <v/>
      </c>
      <c r="K27" s="25"/>
      <c r="L27" s="20" t="str">
        <f t="shared" si="2"/>
        <v/>
      </c>
    </row>
    <row r="28" spans="1:12" ht="21.95" customHeight="1">
      <c r="A28" s="29"/>
      <c r="B28" s="27"/>
      <c r="C28" s="27"/>
      <c r="D28" s="28"/>
      <c r="E28" s="25"/>
      <c r="F28" s="25"/>
      <c r="G28" s="17" t="str">
        <f t="shared" si="0"/>
        <v/>
      </c>
      <c r="H28" s="18" t="str">
        <f t="shared" si="3"/>
        <v/>
      </c>
      <c r="I28" s="19" t="str">
        <f t="shared" si="4"/>
        <v/>
      </c>
      <c r="J28" s="20" t="str">
        <f t="shared" si="1"/>
        <v/>
      </c>
      <c r="K28" s="25"/>
      <c r="L28" s="20" t="str">
        <f t="shared" si="2"/>
        <v/>
      </c>
    </row>
    <row r="29" spans="1:12" ht="19.5">
      <c r="A29" s="26"/>
      <c r="B29" s="27"/>
      <c r="C29" s="27"/>
      <c r="D29" s="28"/>
      <c r="E29" s="25"/>
      <c r="F29" s="25"/>
      <c r="G29" s="17" t="str">
        <f t="shared" si="0"/>
        <v/>
      </c>
      <c r="H29" s="18" t="str">
        <f t="shared" si="3"/>
        <v/>
      </c>
      <c r="I29" s="19" t="str">
        <f t="shared" si="4"/>
        <v/>
      </c>
      <c r="J29" s="20" t="str">
        <f t="shared" si="1"/>
        <v/>
      </c>
      <c r="K29" s="25"/>
      <c r="L29" s="20" t="str">
        <f t="shared" si="2"/>
        <v/>
      </c>
    </row>
    <row r="30" spans="1:12" ht="19.5">
      <c r="A30" s="26"/>
      <c r="B30" s="27"/>
      <c r="C30" s="27"/>
      <c r="D30" s="28"/>
      <c r="E30" s="25"/>
      <c r="F30" s="25"/>
      <c r="G30" s="17" t="str">
        <f t="shared" si="0"/>
        <v/>
      </c>
      <c r="H30" s="18" t="str">
        <f t="shared" si="3"/>
        <v/>
      </c>
      <c r="I30" s="19" t="str">
        <f t="shared" si="4"/>
        <v/>
      </c>
      <c r="J30" s="20" t="str">
        <f t="shared" si="1"/>
        <v/>
      </c>
      <c r="K30" s="25"/>
      <c r="L30" s="20" t="str">
        <f t="shared" si="2"/>
        <v/>
      </c>
    </row>
    <row r="31" spans="1:12" ht="19.5">
      <c r="A31" s="26"/>
      <c r="B31" s="27"/>
      <c r="C31" s="27"/>
      <c r="D31" s="28"/>
      <c r="E31" s="25"/>
      <c r="F31" s="25"/>
      <c r="G31" s="17" t="str">
        <f t="shared" si="0"/>
        <v/>
      </c>
      <c r="H31" s="18" t="str">
        <f t="shared" si="3"/>
        <v/>
      </c>
      <c r="I31" s="19" t="str">
        <f t="shared" si="4"/>
        <v/>
      </c>
      <c r="J31" s="20" t="str">
        <f t="shared" si="1"/>
        <v/>
      </c>
      <c r="K31" s="25"/>
      <c r="L31" s="20" t="str">
        <f t="shared" si="2"/>
        <v/>
      </c>
    </row>
    <row r="32" spans="1:12" ht="19.5">
      <c r="A32" s="26"/>
      <c r="B32" s="27"/>
      <c r="C32" s="27"/>
      <c r="D32" s="28"/>
      <c r="E32" s="25"/>
      <c r="F32" s="25"/>
      <c r="G32" s="17" t="str">
        <f t="shared" si="0"/>
        <v/>
      </c>
      <c r="H32" s="18" t="str">
        <f t="shared" si="3"/>
        <v/>
      </c>
      <c r="I32" s="19" t="str">
        <f t="shared" si="4"/>
        <v/>
      </c>
      <c r="J32" s="20" t="str">
        <f t="shared" si="1"/>
        <v/>
      </c>
      <c r="K32" s="25"/>
      <c r="L32" s="20" t="str">
        <f t="shared" si="2"/>
        <v/>
      </c>
    </row>
    <row r="33" spans="1:20" ht="19.5">
      <c r="A33" s="26"/>
      <c r="B33" s="27"/>
      <c r="C33" s="27"/>
      <c r="D33" s="28"/>
      <c r="E33" s="25"/>
      <c r="F33" s="25"/>
      <c r="G33" s="17" t="str">
        <f t="shared" si="0"/>
        <v/>
      </c>
      <c r="H33" s="18" t="str">
        <f t="shared" si="3"/>
        <v/>
      </c>
      <c r="I33" s="19" t="str">
        <f t="shared" si="4"/>
        <v/>
      </c>
      <c r="J33" s="20" t="str">
        <f t="shared" si="1"/>
        <v/>
      </c>
      <c r="K33" s="25"/>
      <c r="L33" s="20" t="str">
        <f t="shared" si="2"/>
        <v/>
      </c>
    </row>
    <row r="34" spans="1:20" ht="19.5">
      <c r="A34" s="26"/>
      <c r="B34" s="27"/>
      <c r="C34" s="27"/>
      <c r="D34" s="28"/>
      <c r="E34" s="25"/>
      <c r="F34" s="25"/>
      <c r="G34" s="17" t="str">
        <f t="shared" si="0"/>
        <v/>
      </c>
      <c r="H34" s="18" t="str">
        <f t="shared" si="3"/>
        <v/>
      </c>
      <c r="I34" s="19" t="str">
        <f t="shared" si="4"/>
        <v/>
      </c>
      <c r="J34" s="20" t="str">
        <f t="shared" si="1"/>
        <v/>
      </c>
      <c r="K34" s="25"/>
      <c r="L34" s="20" t="str">
        <f t="shared" si="2"/>
        <v/>
      </c>
    </row>
    <row r="35" spans="1:20" ht="19.5">
      <c r="A35" s="26"/>
      <c r="B35" s="27"/>
      <c r="C35" s="27"/>
      <c r="D35" s="28"/>
      <c r="E35" s="25"/>
      <c r="F35" s="25"/>
      <c r="G35" s="17" t="str">
        <f t="shared" si="0"/>
        <v/>
      </c>
      <c r="H35" s="18" t="str">
        <f t="shared" si="3"/>
        <v/>
      </c>
      <c r="I35" s="19" t="str">
        <f t="shared" si="4"/>
        <v/>
      </c>
      <c r="J35" s="20" t="str">
        <f t="shared" si="1"/>
        <v/>
      </c>
      <c r="K35" s="25"/>
      <c r="L35" s="20" t="str">
        <f t="shared" si="2"/>
        <v/>
      </c>
    </row>
    <row r="36" spans="1:20" ht="19.5">
      <c r="A36" s="26"/>
      <c r="B36" s="27"/>
      <c r="C36" s="27"/>
      <c r="D36" s="28"/>
      <c r="E36" s="25"/>
      <c r="F36" s="25"/>
      <c r="G36" s="17" t="str">
        <f t="shared" si="0"/>
        <v/>
      </c>
      <c r="H36" s="18" t="str">
        <f t="shared" si="3"/>
        <v/>
      </c>
      <c r="I36" s="19" t="str">
        <f t="shared" si="4"/>
        <v/>
      </c>
      <c r="J36" s="20" t="str">
        <f t="shared" si="1"/>
        <v/>
      </c>
      <c r="K36" s="25"/>
      <c r="L36" s="20" t="str">
        <f t="shared" si="2"/>
        <v/>
      </c>
    </row>
    <row r="37" spans="1:20" ht="19.5">
      <c r="A37" s="5"/>
      <c r="B37" s="5"/>
      <c r="C37" s="5"/>
      <c r="D37" s="5"/>
      <c r="E37" s="5"/>
      <c r="F37" s="5"/>
      <c r="G37" s="5"/>
    </row>
    <row r="38" spans="1:20" ht="19.5">
      <c r="A38" s="5"/>
      <c r="B38" s="5"/>
      <c r="C38" s="5"/>
      <c r="D38" s="5"/>
      <c r="E38" s="5"/>
      <c r="F38" s="5"/>
      <c r="G38" s="5"/>
    </row>
    <row r="39" spans="1:20" ht="19.5">
      <c r="A39" s="5"/>
      <c r="B39" s="5"/>
      <c r="C39" s="5"/>
      <c r="D39" s="5"/>
      <c r="E39" s="5"/>
      <c r="F39" s="5"/>
      <c r="G39" s="5"/>
    </row>
    <row r="40" spans="1:20" ht="19.5">
      <c r="A40" s="5"/>
      <c r="B40" s="5"/>
      <c r="C40" s="5"/>
      <c r="D40" s="5"/>
      <c r="E40" s="5"/>
      <c r="F40" s="5"/>
      <c r="G40" s="5"/>
    </row>
    <row r="41" spans="1:20" ht="37.5">
      <c r="A41" s="48" t="s">
        <v>44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0" ht="24">
      <c r="A42" s="2" t="s">
        <v>0</v>
      </c>
      <c r="B42" s="2" t="s">
        <v>1</v>
      </c>
      <c r="C42" s="2" t="s">
        <v>42</v>
      </c>
      <c r="D42" s="2" t="s">
        <v>2</v>
      </c>
      <c r="E42" s="36" t="s">
        <v>45</v>
      </c>
      <c r="F42" s="22" t="s">
        <v>43</v>
      </c>
      <c r="G42" s="36" t="s">
        <v>3</v>
      </c>
      <c r="H42" s="36" t="s">
        <v>4</v>
      </c>
      <c r="I42" s="36" t="s">
        <v>5</v>
      </c>
      <c r="J42" s="36" t="s">
        <v>6</v>
      </c>
      <c r="K42" s="36" t="s">
        <v>7</v>
      </c>
      <c r="L42" s="36" t="s">
        <v>53</v>
      </c>
      <c r="M42" s="36" t="s">
        <v>8</v>
      </c>
      <c r="N42" s="36" t="s">
        <v>40</v>
      </c>
      <c r="O42" s="36" t="s">
        <v>52</v>
      </c>
      <c r="P42" s="36" t="s">
        <v>9</v>
      </c>
      <c r="Q42" s="36" t="s">
        <v>10</v>
      </c>
      <c r="R42" s="36" t="s">
        <v>11</v>
      </c>
      <c r="S42" s="36" t="s">
        <v>46</v>
      </c>
    </row>
    <row r="43" spans="1:20" ht="24">
      <c r="A43" s="14" t="s">
        <v>33</v>
      </c>
      <c r="B43" s="13">
        <v>48.3</v>
      </c>
      <c r="C43" s="13">
        <v>223479.2</v>
      </c>
      <c r="D43" s="24">
        <v>84</v>
      </c>
      <c r="E43" s="12">
        <v>4424</v>
      </c>
      <c r="F43" s="12">
        <v>2500000</v>
      </c>
      <c r="G43" s="3">
        <f>IFERROR(E43+(((C43*0.88*27/29)-(E43*D43*40/87))/(D43*40/87)),"")</f>
        <v>4740.9516000000003</v>
      </c>
      <c r="H43" s="3">
        <f>IFERROR(G43-E43,"")</f>
        <v>316.95160000000033</v>
      </c>
      <c r="I43" s="24">
        <v>84</v>
      </c>
      <c r="J43" s="37">
        <f>IF(I43*4/(2.9*3)=0,"",I43*4/(2.9*3))</f>
        <v>38.62068965517242</v>
      </c>
      <c r="K43" s="38">
        <f>IFERROR(B43*0.88*27/29 -J43,"")</f>
        <v>0.95199999999999108</v>
      </c>
      <c r="L43" s="12">
        <v>60000000</v>
      </c>
      <c r="M43" s="3">
        <f t="shared" ref="M43:M70" si="5">IF((L43*4/9.9 - F43*32/15)*2.9/(4/3)=0,"",(L43*4/9.9 - F43*32/15)*2.9/(4/3))</f>
        <v>41127272.727272734</v>
      </c>
      <c r="N43" s="3">
        <f t="shared" ref="N43:N70" si="6">IF(F43*I43*6.4/3=0,"",F43*I43*6.4/3)</f>
        <v>448000000</v>
      </c>
      <c r="O43" s="3">
        <f>IFERROR(F43*D43*6.4*G43/(E43*9),"")</f>
        <v>160032121.51898733</v>
      </c>
      <c r="P43" s="4">
        <f t="shared" ref="P43:P70" si="7">IFERROR(N43+O43-K43*M43,"")</f>
        <v>568878957.88262403</v>
      </c>
      <c r="Q43" s="12">
        <v>2000000</v>
      </c>
      <c r="R43" s="4">
        <f>IFERROR((N43+O43)*1.0296+(Q43*48),"")</f>
        <v>722029872.31594932</v>
      </c>
      <c r="S43" s="4">
        <f>IFERROR(N43+(F43*D43)*6.4/9,"")</f>
        <v>597333333.33333337</v>
      </c>
    </row>
    <row r="44" spans="1:20" ht="24">
      <c r="A44" s="30"/>
      <c r="B44" s="31"/>
      <c r="C44" s="31"/>
      <c r="D44" s="32"/>
      <c r="E44" s="33"/>
      <c r="F44" s="33"/>
      <c r="G44" s="3" t="str">
        <f>IFERROR(E44+(((C44*0.88*27/29)-(E44*D44*40/87))/(D44*40/87)),"")</f>
        <v/>
      </c>
      <c r="H44" s="3" t="str">
        <f t="shared" ref="H44:H70" si="8">IFERROR(G44-E44,"")</f>
        <v/>
      </c>
      <c r="I44" s="32"/>
      <c r="J44" s="37" t="str">
        <f t="shared" ref="J44:J70" si="9">IF(I44*4/(2.9*3)=0,"",I44*4/(2.9*3))</f>
        <v/>
      </c>
      <c r="K44" s="38" t="str">
        <f t="shared" ref="K44:K70" si="10">IFERROR(B44*0.88*27/29 -J44,"")</f>
        <v/>
      </c>
      <c r="L44" s="33"/>
      <c r="M44" s="3" t="str">
        <f t="shared" si="5"/>
        <v/>
      </c>
      <c r="N44" s="3" t="str">
        <f t="shared" si="6"/>
        <v/>
      </c>
      <c r="O44" s="3" t="str">
        <f>IFERROR(F44*D44*6.4*G44/(E44*9),"")</f>
        <v/>
      </c>
      <c r="P44" s="4" t="str">
        <f t="shared" si="7"/>
        <v/>
      </c>
      <c r="Q44" s="33"/>
      <c r="R44" s="4" t="str">
        <f t="shared" ref="R44:R70" si="11">IFERROR((N44+O44)*1.0296+(Q44*48),"")</f>
        <v/>
      </c>
      <c r="S44" s="4" t="str">
        <f t="shared" ref="S44:S70" si="12">IFERROR(N44+(F44*D44)*6.4/9,"")</f>
        <v/>
      </c>
    </row>
    <row r="45" spans="1:20" ht="24">
      <c r="A45" s="30"/>
      <c r="B45" s="31"/>
      <c r="C45" s="31"/>
      <c r="D45" s="32"/>
      <c r="E45" s="33"/>
      <c r="F45" s="33"/>
      <c r="G45" s="3" t="str">
        <f t="shared" ref="G45:G70" si="13">IFERROR(E45+(((C45*0.88*27/29)-(E45*D45*40/87))/(D45*40/87)),"")</f>
        <v/>
      </c>
      <c r="H45" s="3" t="str">
        <f t="shared" si="8"/>
        <v/>
      </c>
      <c r="I45" s="32"/>
      <c r="J45" s="37" t="str">
        <f t="shared" si="9"/>
        <v/>
      </c>
      <c r="K45" s="38" t="str">
        <f t="shared" si="10"/>
        <v/>
      </c>
      <c r="L45" s="33"/>
      <c r="M45" s="3" t="str">
        <f>IF((L45*4/9.9 - F45*32/15)*2.9/(4/3)=0,"",(L45*4/9.9 - F45*32/15)*2.9/(4/3))</f>
        <v/>
      </c>
      <c r="N45" s="3" t="str">
        <f t="shared" si="6"/>
        <v/>
      </c>
      <c r="O45" s="3" t="str">
        <f t="shared" ref="O45:O70" si="14">IFERROR(F45*D45*6.4*G45/(E45*9),"")</f>
        <v/>
      </c>
      <c r="P45" s="4" t="str">
        <f t="shared" si="7"/>
        <v/>
      </c>
      <c r="Q45" s="33"/>
      <c r="R45" s="4" t="str">
        <f t="shared" si="11"/>
        <v/>
      </c>
      <c r="S45" s="4" t="str">
        <f t="shared" si="12"/>
        <v/>
      </c>
    </row>
    <row r="46" spans="1:20" ht="24">
      <c r="A46" s="30"/>
      <c r="B46" s="31"/>
      <c r="C46" s="31"/>
      <c r="D46" s="32"/>
      <c r="E46" s="33"/>
      <c r="F46" s="33"/>
      <c r="G46" s="3" t="str">
        <f t="shared" si="13"/>
        <v/>
      </c>
      <c r="H46" s="3" t="str">
        <f t="shared" si="8"/>
        <v/>
      </c>
      <c r="I46" s="32"/>
      <c r="J46" s="37" t="str">
        <f t="shared" si="9"/>
        <v/>
      </c>
      <c r="K46" s="38" t="str">
        <f t="shared" si="10"/>
        <v/>
      </c>
      <c r="L46" s="33"/>
      <c r="M46" s="3" t="str">
        <f t="shared" si="5"/>
        <v/>
      </c>
      <c r="N46" s="3" t="str">
        <f t="shared" si="6"/>
        <v/>
      </c>
      <c r="O46" s="3" t="str">
        <f t="shared" si="14"/>
        <v/>
      </c>
      <c r="P46" s="4" t="str">
        <f t="shared" si="7"/>
        <v/>
      </c>
      <c r="Q46" s="33"/>
      <c r="R46" s="4" t="str">
        <f t="shared" si="11"/>
        <v/>
      </c>
      <c r="S46" s="4" t="str">
        <f t="shared" si="12"/>
        <v/>
      </c>
    </row>
    <row r="47" spans="1:20" ht="24">
      <c r="A47" s="30"/>
      <c r="B47" s="31"/>
      <c r="C47" s="31"/>
      <c r="D47" s="32"/>
      <c r="E47" s="33"/>
      <c r="F47" s="33"/>
      <c r="G47" s="3" t="str">
        <f t="shared" si="13"/>
        <v/>
      </c>
      <c r="H47" s="3" t="str">
        <f t="shared" si="8"/>
        <v/>
      </c>
      <c r="I47" s="32"/>
      <c r="J47" s="37" t="str">
        <f t="shared" si="9"/>
        <v/>
      </c>
      <c r="K47" s="38" t="str">
        <f t="shared" si="10"/>
        <v/>
      </c>
      <c r="L47" s="33"/>
      <c r="M47" s="3" t="str">
        <f t="shared" si="5"/>
        <v/>
      </c>
      <c r="N47" s="3" t="str">
        <f t="shared" si="6"/>
        <v/>
      </c>
      <c r="O47" s="3" t="str">
        <f t="shared" si="14"/>
        <v/>
      </c>
      <c r="P47" s="4" t="str">
        <f t="shared" si="7"/>
        <v/>
      </c>
      <c r="Q47" s="33"/>
      <c r="R47" s="4" t="str">
        <f t="shared" si="11"/>
        <v/>
      </c>
      <c r="S47" s="4" t="str">
        <f t="shared" si="12"/>
        <v/>
      </c>
    </row>
    <row r="48" spans="1:20" ht="24">
      <c r="A48" s="30"/>
      <c r="B48" s="31"/>
      <c r="C48" s="31"/>
      <c r="D48" s="32"/>
      <c r="E48" s="33"/>
      <c r="F48" s="33"/>
      <c r="G48" s="3" t="str">
        <f t="shared" si="13"/>
        <v/>
      </c>
      <c r="H48" s="3" t="str">
        <f t="shared" si="8"/>
        <v/>
      </c>
      <c r="I48" s="32"/>
      <c r="J48" s="37" t="str">
        <f t="shared" si="9"/>
        <v/>
      </c>
      <c r="K48" s="38" t="str">
        <f t="shared" si="10"/>
        <v/>
      </c>
      <c r="L48" s="33"/>
      <c r="M48" s="3" t="str">
        <f t="shared" si="5"/>
        <v/>
      </c>
      <c r="N48" s="3" t="str">
        <f t="shared" si="6"/>
        <v/>
      </c>
      <c r="O48" s="3" t="str">
        <f t="shared" si="14"/>
        <v/>
      </c>
      <c r="P48" s="4" t="str">
        <f t="shared" si="7"/>
        <v/>
      </c>
      <c r="Q48" s="33"/>
      <c r="R48" s="4" t="str">
        <f t="shared" si="11"/>
        <v/>
      </c>
      <c r="S48" s="4" t="str">
        <f t="shared" si="12"/>
        <v/>
      </c>
    </row>
    <row r="49" spans="1:19" ht="24">
      <c r="A49" s="30"/>
      <c r="B49" s="31"/>
      <c r="C49" s="31"/>
      <c r="D49" s="32"/>
      <c r="E49" s="33"/>
      <c r="F49" s="33"/>
      <c r="G49" s="3" t="str">
        <f t="shared" si="13"/>
        <v/>
      </c>
      <c r="H49" s="3" t="str">
        <f t="shared" si="8"/>
        <v/>
      </c>
      <c r="I49" s="32"/>
      <c r="J49" s="37" t="str">
        <f t="shared" si="9"/>
        <v/>
      </c>
      <c r="K49" s="38" t="str">
        <f t="shared" si="10"/>
        <v/>
      </c>
      <c r="L49" s="33"/>
      <c r="M49" s="3" t="str">
        <f t="shared" si="5"/>
        <v/>
      </c>
      <c r="N49" s="3" t="str">
        <f t="shared" si="6"/>
        <v/>
      </c>
      <c r="O49" s="3" t="str">
        <f t="shared" si="14"/>
        <v/>
      </c>
      <c r="P49" s="4" t="str">
        <f t="shared" si="7"/>
        <v/>
      </c>
      <c r="Q49" s="33"/>
      <c r="R49" s="4" t="str">
        <f t="shared" si="11"/>
        <v/>
      </c>
      <c r="S49" s="4" t="str">
        <f t="shared" si="12"/>
        <v/>
      </c>
    </row>
    <row r="50" spans="1:19" ht="24">
      <c r="A50" s="30"/>
      <c r="B50" s="31"/>
      <c r="C50" s="31"/>
      <c r="D50" s="32"/>
      <c r="E50" s="33"/>
      <c r="F50" s="33"/>
      <c r="G50" s="3" t="str">
        <f t="shared" si="13"/>
        <v/>
      </c>
      <c r="H50" s="3" t="str">
        <f t="shared" si="8"/>
        <v/>
      </c>
      <c r="I50" s="32"/>
      <c r="J50" s="37" t="str">
        <f t="shared" si="9"/>
        <v/>
      </c>
      <c r="K50" s="38" t="str">
        <f t="shared" si="10"/>
        <v/>
      </c>
      <c r="L50" s="33"/>
      <c r="M50" s="3" t="str">
        <f t="shared" si="5"/>
        <v/>
      </c>
      <c r="N50" s="3" t="str">
        <f t="shared" si="6"/>
        <v/>
      </c>
      <c r="O50" s="3" t="str">
        <f t="shared" si="14"/>
        <v/>
      </c>
      <c r="P50" s="4" t="str">
        <f t="shared" si="7"/>
        <v/>
      </c>
      <c r="Q50" s="33"/>
      <c r="R50" s="4" t="str">
        <f t="shared" si="11"/>
        <v/>
      </c>
      <c r="S50" s="4" t="str">
        <f t="shared" si="12"/>
        <v/>
      </c>
    </row>
    <row r="51" spans="1:19" ht="24">
      <c r="A51" s="30"/>
      <c r="B51" s="31"/>
      <c r="C51" s="31"/>
      <c r="D51" s="32"/>
      <c r="E51" s="33"/>
      <c r="F51" s="33"/>
      <c r="G51" s="3" t="str">
        <f t="shared" si="13"/>
        <v/>
      </c>
      <c r="H51" s="3" t="str">
        <f t="shared" si="8"/>
        <v/>
      </c>
      <c r="I51" s="32"/>
      <c r="J51" s="37" t="str">
        <f t="shared" si="9"/>
        <v/>
      </c>
      <c r="K51" s="38" t="str">
        <f t="shared" si="10"/>
        <v/>
      </c>
      <c r="L51" s="33"/>
      <c r="M51" s="3" t="str">
        <f t="shared" si="5"/>
        <v/>
      </c>
      <c r="N51" s="3" t="str">
        <f t="shared" si="6"/>
        <v/>
      </c>
      <c r="O51" s="3" t="str">
        <f t="shared" si="14"/>
        <v/>
      </c>
      <c r="P51" s="4" t="str">
        <f t="shared" si="7"/>
        <v/>
      </c>
      <c r="Q51" s="33"/>
      <c r="R51" s="4" t="str">
        <f t="shared" si="11"/>
        <v/>
      </c>
      <c r="S51" s="4" t="str">
        <f t="shared" si="12"/>
        <v/>
      </c>
    </row>
    <row r="52" spans="1:19" ht="24">
      <c r="A52" s="30"/>
      <c r="B52" s="31"/>
      <c r="C52" s="31"/>
      <c r="D52" s="32"/>
      <c r="E52" s="33"/>
      <c r="F52" s="33"/>
      <c r="G52" s="3" t="str">
        <f t="shared" si="13"/>
        <v/>
      </c>
      <c r="H52" s="3" t="str">
        <f t="shared" si="8"/>
        <v/>
      </c>
      <c r="I52" s="32"/>
      <c r="J52" s="37" t="str">
        <f t="shared" si="9"/>
        <v/>
      </c>
      <c r="K52" s="38" t="str">
        <f t="shared" si="10"/>
        <v/>
      </c>
      <c r="L52" s="33"/>
      <c r="M52" s="3" t="str">
        <f t="shared" si="5"/>
        <v/>
      </c>
      <c r="N52" s="3" t="str">
        <f t="shared" si="6"/>
        <v/>
      </c>
      <c r="O52" s="3" t="str">
        <f t="shared" si="14"/>
        <v/>
      </c>
      <c r="P52" s="4" t="str">
        <f t="shared" si="7"/>
        <v/>
      </c>
      <c r="Q52" s="33"/>
      <c r="R52" s="4" t="str">
        <f t="shared" si="11"/>
        <v/>
      </c>
      <c r="S52" s="4" t="str">
        <f t="shared" si="12"/>
        <v/>
      </c>
    </row>
    <row r="53" spans="1:19" ht="24">
      <c r="A53" s="30"/>
      <c r="B53" s="31"/>
      <c r="C53" s="31"/>
      <c r="D53" s="32"/>
      <c r="E53" s="33"/>
      <c r="F53" s="33"/>
      <c r="G53" s="3" t="str">
        <f t="shared" si="13"/>
        <v/>
      </c>
      <c r="H53" s="3" t="str">
        <f t="shared" si="8"/>
        <v/>
      </c>
      <c r="I53" s="32"/>
      <c r="J53" s="37" t="str">
        <f t="shared" si="9"/>
        <v/>
      </c>
      <c r="K53" s="38" t="str">
        <f t="shared" si="10"/>
        <v/>
      </c>
      <c r="L53" s="33"/>
      <c r="M53" s="3" t="str">
        <f t="shared" si="5"/>
        <v/>
      </c>
      <c r="N53" s="3" t="str">
        <f t="shared" si="6"/>
        <v/>
      </c>
      <c r="O53" s="3" t="str">
        <f t="shared" si="14"/>
        <v/>
      </c>
      <c r="P53" s="4" t="str">
        <f t="shared" si="7"/>
        <v/>
      </c>
      <c r="Q53" s="33"/>
      <c r="R53" s="4" t="str">
        <f t="shared" si="11"/>
        <v/>
      </c>
      <c r="S53" s="4" t="str">
        <f t="shared" si="12"/>
        <v/>
      </c>
    </row>
    <row r="54" spans="1:19" ht="24">
      <c r="A54" s="30"/>
      <c r="B54" s="31"/>
      <c r="C54" s="31"/>
      <c r="D54" s="32"/>
      <c r="E54" s="33"/>
      <c r="F54" s="33"/>
      <c r="G54" s="3" t="str">
        <f t="shared" si="13"/>
        <v/>
      </c>
      <c r="H54" s="3" t="str">
        <f t="shared" si="8"/>
        <v/>
      </c>
      <c r="I54" s="32"/>
      <c r="J54" s="37" t="str">
        <f t="shared" si="9"/>
        <v/>
      </c>
      <c r="K54" s="38" t="str">
        <f t="shared" si="10"/>
        <v/>
      </c>
      <c r="L54" s="33"/>
      <c r="M54" s="3" t="str">
        <f t="shared" si="5"/>
        <v/>
      </c>
      <c r="N54" s="3" t="str">
        <f t="shared" si="6"/>
        <v/>
      </c>
      <c r="O54" s="3" t="str">
        <f t="shared" si="14"/>
        <v/>
      </c>
      <c r="P54" s="4" t="str">
        <f t="shared" si="7"/>
        <v/>
      </c>
      <c r="Q54" s="33"/>
      <c r="R54" s="4" t="str">
        <f t="shared" si="11"/>
        <v/>
      </c>
      <c r="S54" s="4" t="str">
        <f t="shared" si="12"/>
        <v/>
      </c>
    </row>
    <row r="55" spans="1:19" ht="24">
      <c r="A55" s="30"/>
      <c r="B55" s="31"/>
      <c r="C55" s="31"/>
      <c r="D55" s="32"/>
      <c r="E55" s="33"/>
      <c r="F55" s="33"/>
      <c r="G55" s="3" t="str">
        <f t="shared" si="13"/>
        <v/>
      </c>
      <c r="H55" s="3" t="str">
        <f t="shared" si="8"/>
        <v/>
      </c>
      <c r="I55" s="32"/>
      <c r="J55" s="37" t="str">
        <f t="shared" si="9"/>
        <v/>
      </c>
      <c r="K55" s="38" t="str">
        <f t="shared" si="10"/>
        <v/>
      </c>
      <c r="L55" s="33"/>
      <c r="M55" s="3" t="str">
        <f t="shared" si="5"/>
        <v/>
      </c>
      <c r="N55" s="3" t="str">
        <f t="shared" si="6"/>
        <v/>
      </c>
      <c r="O55" s="3" t="str">
        <f t="shared" si="14"/>
        <v/>
      </c>
      <c r="P55" s="4" t="str">
        <f t="shared" si="7"/>
        <v/>
      </c>
      <c r="Q55" s="33"/>
      <c r="R55" s="4" t="str">
        <f t="shared" si="11"/>
        <v/>
      </c>
      <c r="S55" s="4" t="str">
        <f t="shared" si="12"/>
        <v/>
      </c>
    </row>
    <row r="56" spans="1:19" ht="24">
      <c r="A56" s="30"/>
      <c r="B56" s="31"/>
      <c r="C56" s="31"/>
      <c r="D56" s="32"/>
      <c r="E56" s="33"/>
      <c r="F56" s="33"/>
      <c r="G56" s="3" t="str">
        <f t="shared" si="13"/>
        <v/>
      </c>
      <c r="H56" s="3" t="str">
        <f t="shared" si="8"/>
        <v/>
      </c>
      <c r="I56" s="32"/>
      <c r="J56" s="37" t="str">
        <f t="shared" si="9"/>
        <v/>
      </c>
      <c r="K56" s="38" t="str">
        <f t="shared" si="10"/>
        <v/>
      </c>
      <c r="L56" s="33"/>
      <c r="M56" s="3" t="str">
        <f t="shared" si="5"/>
        <v/>
      </c>
      <c r="N56" s="3" t="str">
        <f t="shared" si="6"/>
        <v/>
      </c>
      <c r="O56" s="3" t="str">
        <f t="shared" si="14"/>
        <v/>
      </c>
      <c r="P56" s="4" t="str">
        <f t="shared" si="7"/>
        <v/>
      </c>
      <c r="Q56" s="33"/>
      <c r="R56" s="4" t="str">
        <f t="shared" si="11"/>
        <v/>
      </c>
      <c r="S56" s="4" t="str">
        <f t="shared" si="12"/>
        <v/>
      </c>
    </row>
    <row r="57" spans="1:19" ht="24">
      <c r="A57" s="30"/>
      <c r="B57" s="31"/>
      <c r="C57" s="31"/>
      <c r="D57" s="32"/>
      <c r="E57" s="33"/>
      <c r="F57" s="33"/>
      <c r="G57" s="3" t="str">
        <f t="shared" si="13"/>
        <v/>
      </c>
      <c r="H57" s="3" t="str">
        <f t="shared" si="8"/>
        <v/>
      </c>
      <c r="I57" s="32"/>
      <c r="J57" s="37" t="str">
        <f t="shared" si="9"/>
        <v/>
      </c>
      <c r="K57" s="38" t="str">
        <f t="shared" si="10"/>
        <v/>
      </c>
      <c r="L57" s="33"/>
      <c r="M57" s="3" t="str">
        <f t="shared" si="5"/>
        <v/>
      </c>
      <c r="N57" s="3" t="str">
        <f t="shared" si="6"/>
        <v/>
      </c>
      <c r="O57" s="3" t="str">
        <f t="shared" si="14"/>
        <v/>
      </c>
      <c r="P57" s="4" t="str">
        <f t="shared" si="7"/>
        <v/>
      </c>
      <c r="Q57" s="33"/>
      <c r="R57" s="4" t="str">
        <f t="shared" si="11"/>
        <v/>
      </c>
      <c r="S57" s="4" t="str">
        <f t="shared" si="12"/>
        <v/>
      </c>
    </row>
    <row r="58" spans="1:19" ht="24">
      <c r="A58" s="30"/>
      <c r="B58" s="31"/>
      <c r="C58" s="31"/>
      <c r="D58" s="32"/>
      <c r="E58" s="33"/>
      <c r="F58" s="33"/>
      <c r="G58" s="3" t="str">
        <f t="shared" si="13"/>
        <v/>
      </c>
      <c r="H58" s="3" t="str">
        <f t="shared" si="8"/>
        <v/>
      </c>
      <c r="I58" s="32"/>
      <c r="J58" s="37" t="str">
        <f t="shared" si="9"/>
        <v/>
      </c>
      <c r="K58" s="38" t="str">
        <f t="shared" si="10"/>
        <v/>
      </c>
      <c r="L58" s="33"/>
      <c r="M58" s="3" t="str">
        <f t="shared" si="5"/>
        <v/>
      </c>
      <c r="N58" s="3" t="str">
        <f t="shared" si="6"/>
        <v/>
      </c>
      <c r="O58" s="3" t="str">
        <f t="shared" si="14"/>
        <v/>
      </c>
      <c r="P58" s="4" t="str">
        <f t="shared" si="7"/>
        <v/>
      </c>
      <c r="Q58" s="33"/>
      <c r="R58" s="4" t="str">
        <f t="shared" si="11"/>
        <v/>
      </c>
      <c r="S58" s="4" t="str">
        <f t="shared" si="12"/>
        <v/>
      </c>
    </row>
    <row r="59" spans="1:19" ht="24">
      <c r="A59" s="30"/>
      <c r="B59" s="31"/>
      <c r="C59" s="31"/>
      <c r="D59" s="32"/>
      <c r="E59" s="33"/>
      <c r="F59" s="33"/>
      <c r="G59" s="3" t="str">
        <f t="shared" si="13"/>
        <v/>
      </c>
      <c r="H59" s="3" t="str">
        <f t="shared" si="8"/>
        <v/>
      </c>
      <c r="I59" s="32"/>
      <c r="J59" s="37" t="str">
        <f t="shared" si="9"/>
        <v/>
      </c>
      <c r="K59" s="38" t="str">
        <f t="shared" si="10"/>
        <v/>
      </c>
      <c r="L59" s="33"/>
      <c r="M59" s="3" t="str">
        <f t="shared" si="5"/>
        <v/>
      </c>
      <c r="N59" s="3" t="str">
        <f t="shared" si="6"/>
        <v/>
      </c>
      <c r="O59" s="3" t="str">
        <f t="shared" si="14"/>
        <v/>
      </c>
      <c r="P59" s="4" t="str">
        <f t="shared" si="7"/>
        <v/>
      </c>
      <c r="Q59" s="33"/>
      <c r="R59" s="4" t="str">
        <f t="shared" si="11"/>
        <v/>
      </c>
      <c r="S59" s="4" t="str">
        <f t="shared" si="12"/>
        <v/>
      </c>
    </row>
    <row r="60" spans="1:19" ht="24">
      <c r="A60" s="30"/>
      <c r="B60" s="31"/>
      <c r="C60" s="31"/>
      <c r="D60" s="32"/>
      <c r="E60" s="33"/>
      <c r="F60" s="33"/>
      <c r="G60" s="3" t="str">
        <f t="shared" si="13"/>
        <v/>
      </c>
      <c r="H60" s="3" t="str">
        <f t="shared" si="8"/>
        <v/>
      </c>
      <c r="I60" s="32"/>
      <c r="J60" s="37" t="str">
        <f t="shared" si="9"/>
        <v/>
      </c>
      <c r="K60" s="38" t="str">
        <f t="shared" si="10"/>
        <v/>
      </c>
      <c r="L60" s="33"/>
      <c r="M60" s="3" t="str">
        <f t="shared" si="5"/>
        <v/>
      </c>
      <c r="N60" s="3" t="str">
        <f t="shared" si="6"/>
        <v/>
      </c>
      <c r="O60" s="3" t="str">
        <f t="shared" si="14"/>
        <v/>
      </c>
      <c r="P60" s="4" t="str">
        <f t="shared" si="7"/>
        <v/>
      </c>
      <c r="Q60" s="33"/>
      <c r="R60" s="4" t="str">
        <f t="shared" si="11"/>
        <v/>
      </c>
      <c r="S60" s="4" t="str">
        <f t="shared" si="12"/>
        <v/>
      </c>
    </row>
    <row r="61" spans="1:19" ht="24">
      <c r="A61" s="30"/>
      <c r="B61" s="31"/>
      <c r="C61" s="31"/>
      <c r="D61" s="32"/>
      <c r="E61" s="33"/>
      <c r="F61" s="33"/>
      <c r="G61" s="3" t="str">
        <f t="shared" si="13"/>
        <v/>
      </c>
      <c r="H61" s="3" t="str">
        <f t="shared" si="8"/>
        <v/>
      </c>
      <c r="I61" s="32"/>
      <c r="J61" s="37" t="str">
        <f t="shared" si="9"/>
        <v/>
      </c>
      <c r="K61" s="38" t="str">
        <f t="shared" si="10"/>
        <v/>
      </c>
      <c r="L61" s="33"/>
      <c r="M61" s="3" t="str">
        <f t="shared" si="5"/>
        <v/>
      </c>
      <c r="N61" s="3" t="str">
        <f t="shared" si="6"/>
        <v/>
      </c>
      <c r="O61" s="3" t="str">
        <f t="shared" si="14"/>
        <v/>
      </c>
      <c r="P61" s="4" t="str">
        <f t="shared" si="7"/>
        <v/>
      </c>
      <c r="Q61" s="33"/>
      <c r="R61" s="4" t="str">
        <f t="shared" si="11"/>
        <v/>
      </c>
      <c r="S61" s="4" t="str">
        <f t="shared" si="12"/>
        <v/>
      </c>
    </row>
    <row r="62" spans="1:19" ht="24">
      <c r="A62" s="34"/>
      <c r="B62" s="31"/>
      <c r="C62" s="31"/>
      <c r="D62" s="32"/>
      <c r="E62" s="33"/>
      <c r="F62" s="33"/>
      <c r="G62" s="3" t="str">
        <f t="shared" si="13"/>
        <v/>
      </c>
      <c r="H62" s="3" t="str">
        <f t="shared" si="8"/>
        <v/>
      </c>
      <c r="I62" s="32"/>
      <c r="J62" s="37" t="str">
        <f t="shared" si="9"/>
        <v/>
      </c>
      <c r="K62" s="38" t="str">
        <f t="shared" si="10"/>
        <v/>
      </c>
      <c r="L62" s="33"/>
      <c r="M62" s="3" t="str">
        <f t="shared" si="5"/>
        <v/>
      </c>
      <c r="N62" s="3" t="str">
        <f t="shared" si="6"/>
        <v/>
      </c>
      <c r="O62" s="3" t="str">
        <f t="shared" si="14"/>
        <v/>
      </c>
      <c r="P62" s="4" t="str">
        <f t="shared" si="7"/>
        <v/>
      </c>
      <c r="Q62" s="33"/>
      <c r="R62" s="4" t="str">
        <f t="shared" si="11"/>
        <v/>
      </c>
      <c r="S62" s="4" t="str">
        <f t="shared" si="12"/>
        <v/>
      </c>
    </row>
    <row r="63" spans="1:19" ht="24">
      <c r="A63" s="30"/>
      <c r="B63" s="31"/>
      <c r="C63" s="31"/>
      <c r="D63" s="32"/>
      <c r="E63" s="33"/>
      <c r="F63" s="33"/>
      <c r="G63" s="3" t="str">
        <f t="shared" si="13"/>
        <v/>
      </c>
      <c r="H63" s="3" t="str">
        <f t="shared" si="8"/>
        <v/>
      </c>
      <c r="I63" s="32"/>
      <c r="J63" s="37" t="str">
        <f t="shared" si="9"/>
        <v/>
      </c>
      <c r="K63" s="38" t="str">
        <f t="shared" si="10"/>
        <v/>
      </c>
      <c r="L63" s="33"/>
      <c r="M63" s="3" t="str">
        <f t="shared" si="5"/>
        <v/>
      </c>
      <c r="N63" s="3" t="str">
        <f t="shared" si="6"/>
        <v/>
      </c>
      <c r="O63" s="3" t="str">
        <f t="shared" si="14"/>
        <v/>
      </c>
      <c r="P63" s="4" t="str">
        <f t="shared" si="7"/>
        <v/>
      </c>
      <c r="Q63" s="33"/>
      <c r="R63" s="4" t="str">
        <f t="shared" si="11"/>
        <v/>
      </c>
      <c r="S63" s="4" t="str">
        <f t="shared" si="12"/>
        <v/>
      </c>
    </row>
    <row r="64" spans="1:19" ht="24">
      <c r="A64" s="30"/>
      <c r="B64" s="31"/>
      <c r="C64" s="31"/>
      <c r="D64" s="32"/>
      <c r="E64" s="33"/>
      <c r="F64" s="33"/>
      <c r="G64" s="3" t="str">
        <f t="shared" si="13"/>
        <v/>
      </c>
      <c r="H64" s="3" t="str">
        <f t="shared" si="8"/>
        <v/>
      </c>
      <c r="I64" s="32"/>
      <c r="J64" s="37" t="str">
        <f t="shared" si="9"/>
        <v/>
      </c>
      <c r="K64" s="38" t="str">
        <f t="shared" si="10"/>
        <v/>
      </c>
      <c r="L64" s="33"/>
      <c r="M64" s="3" t="str">
        <f t="shared" si="5"/>
        <v/>
      </c>
      <c r="N64" s="3" t="str">
        <f t="shared" si="6"/>
        <v/>
      </c>
      <c r="O64" s="3" t="str">
        <f t="shared" si="14"/>
        <v/>
      </c>
      <c r="P64" s="4" t="str">
        <f t="shared" si="7"/>
        <v/>
      </c>
      <c r="Q64" s="33"/>
      <c r="R64" s="4" t="str">
        <f t="shared" si="11"/>
        <v/>
      </c>
      <c r="S64" s="4" t="str">
        <f t="shared" si="12"/>
        <v/>
      </c>
    </row>
    <row r="65" spans="1:19" ht="24">
      <c r="A65" s="30"/>
      <c r="B65" s="31"/>
      <c r="C65" s="31"/>
      <c r="D65" s="32"/>
      <c r="E65" s="33"/>
      <c r="F65" s="33"/>
      <c r="G65" s="3" t="str">
        <f t="shared" si="13"/>
        <v/>
      </c>
      <c r="H65" s="3" t="str">
        <f t="shared" si="8"/>
        <v/>
      </c>
      <c r="I65" s="32"/>
      <c r="J65" s="37" t="str">
        <f t="shared" si="9"/>
        <v/>
      </c>
      <c r="K65" s="38" t="str">
        <f t="shared" si="10"/>
        <v/>
      </c>
      <c r="L65" s="33"/>
      <c r="M65" s="3" t="str">
        <f t="shared" si="5"/>
        <v/>
      </c>
      <c r="N65" s="3" t="str">
        <f t="shared" si="6"/>
        <v/>
      </c>
      <c r="O65" s="3" t="str">
        <f t="shared" si="14"/>
        <v/>
      </c>
      <c r="P65" s="4" t="str">
        <f t="shared" si="7"/>
        <v/>
      </c>
      <c r="Q65" s="33"/>
      <c r="R65" s="4" t="str">
        <f t="shared" si="11"/>
        <v/>
      </c>
      <c r="S65" s="4" t="str">
        <f t="shared" si="12"/>
        <v/>
      </c>
    </row>
    <row r="66" spans="1:19" ht="24">
      <c r="A66" s="30"/>
      <c r="B66" s="31"/>
      <c r="C66" s="31"/>
      <c r="D66" s="32"/>
      <c r="E66" s="33"/>
      <c r="F66" s="33"/>
      <c r="G66" s="3" t="str">
        <f t="shared" si="13"/>
        <v/>
      </c>
      <c r="H66" s="3" t="str">
        <f t="shared" si="8"/>
        <v/>
      </c>
      <c r="I66" s="32"/>
      <c r="J66" s="37" t="str">
        <f t="shared" si="9"/>
        <v/>
      </c>
      <c r="K66" s="38" t="str">
        <f t="shared" si="10"/>
        <v/>
      </c>
      <c r="L66" s="33"/>
      <c r="M66" s="3" t="str">
        <f t="shared" si="5"/>
        <v/>
      </c>
      <c r="N66" s="3" t="str">
        <f t="shared" si="6"/>
        <v/>
      </c>
      <c r="O66" s="3" t="str">
        <f t="shared" si="14"/>
        <v/>
      </c>
      <c r="P66" s="4" t="str">
        <f t="shared" si="7"/>
        <v/>
      </c>
      <c r="Q66" s="33"/>
      <c r="R66" s="4" t="str">
        <f t="shared" si="11"/>
        <v/>
      </c>
      <c r="S66" s="4" t="str">
        <f t="shared" si="12"/>
        <v/>
      </c>
    </row>
    <row r="67" spans="1:19" ht="24">
      <c r="A67" s="30"/>
      <c r="B67" s="31"/>
      <c r="C67" s="31"/>
      <c r="D67" s="32"/>
      <c r="E67" s="33"/>
      <c r="F67" s="33"/>
      <c r="G67" s="3" t="str">
        <f t="shared" si="13"/>
        <v/>
      </c>
      <c r="H67" s="3" t="str">
        <f t="shared" si="8"/>
        <v/>
      </c>
      <c r="I67" s="32"/>
      <c r="J67" s="37" t="str">
        <f t="shared" si="9"/>
        <v/>
      </c>
      <c r="K67" s="38" t="str">
        <f t="shared" si="10"/>
        <v/>
      </c>
      <c r="L67" s="33"/>
      <c r="M67" s="3" t="str">
        <f t="shared" si="5"/>
        <v/>
      </c>
      <c r="N67" s="3" t="str">
        <f t="shared" si="6"/>
        <v/>
      </c>
      <c r="O67" s="3" t="str">
        <f t="shared" si="14"/>
        <v/>
      </c>
      <c r="P67" s="4" t="str">
        <f t="shared" si="7"/>
        <v/>
      </c>
      <c r="Q67" s="33"/>
      <c r="R67" s="4" t="str">
        <f t="shared" si="11"/>
        <v/>
      </c>
      <c r="S67" s="4" t="str">
        <f t="shared" si="12"/>
        <v/>
      </c>
    </row>
    <row r="68" spans="1:19" ht="24">
      <c r="A68" s="30"/>
      <c r="B68" s="31"/>
      <c r="C68" s="31"/>
      <c r="D68" s="32"/>
      <c r="E68" s="33"/>
      <c r="F68" s="33"/>
      <c r="G68" s="3" t="str">
        <f t="shared" si="13"/>
        <v/>
      </c>
      <c r="H68" s="3" t="str">
        <f t="shared" si="8"/>
        <v/>
      </c>
      <c r="I68" s="32"/>
      <c r="J68" s="37" t="str">
        <f t="shared" si="9"/>
        <v/>
      </c>
      <c r="K68" s="38" t="str">
        <f t="shared" si="10"/>
        <v/>
      </c>
      <c r="L68" s="33"/>
      <c r="M68" s="3" t="str">
        <f t="shared" si="5"/>
        <v/>
      </c>
      <c r="N68" s="3" t="str">
        <f t="shared" si="6"/>
        <v/>
      </c>
      <c r="O68" s="3" t="str">
        <f t="shared" si="14"/>
        <v/>
      </c>
      <c r="P68" s="4" t="str">
        <f t="shared" si="7"/>
        <v/>
      </c>
      <c r="Q68" s="33"/>
      <c r="R68" s="4" t="str">
        <f t="shared" si="11"/>
        <v/>
      </c>
      <c r="S68" s="4" t="str">
        <f t="shared" si="12"/>
        <v/>
      </c>
    </row>
    <row r="69" spans="1:19" ht="24">
      <c r="A69" s="30"/>
      <c r="B69" s="31"/>
      <c r="C69" s="31"/>
      <c r="D69" s="32"/>
      <c r="E69" s="33"/>
      <c r="F69" s="33"/>
      <c r="G69" s="3" t="str">
        <f t="shared" si="13"/>
        <v/>
      </c>
      <c r="H69" s="3" t="str">
        <f t="shared" si="8"/>
        <v/>
      </c>
      <c r="I69" s="32"/>
      <c r="J69" s="37" t="str">
        <f t="shared" si="9"/>
        <v/>
      </c>
      <c r="K69" s="38" t="str">
        <f t="shared" si="10"/>
        <v/>
      </c>
      <c r="L69" s="33"/>
      <c r="M69" s="3" t="str">
        <f t="shared" si="5"/>
        <v/>
      </c>
      <c r="N69" s="3" t="str">
        <f t="shared" si="6"/>
        <v/>
      </c>
      <c r="O69" s="3" t="str">
        <f t="shared" si="14"/>
        <v/>
      </c>
      <c r="P69" s="4" t="str">
        <f t="shared" si="7"/>
        <v/>
      </c>
      <c r="Q69" s="33"/>
      <c r="R69" s="4" t="str">
        <f t="shared" si="11"/>
        <v/>
      </c>
      <c r="S69" s="4" t="str">
        <f t="shared" si="12"/>
        <v/>
      </c>
    </row>
    <row r="70" spans="1:19" ht="24">
      <c r="A70" s="30"/>
      <c r="B70" s="31"/>
      <c r="C70" s="31"/>
      <c r="D70" s="32"/>
      <c r="E70" s="33"/>
      <c r="F70" s="33"/>
      <c r="G70" s="3" t="str">
        <f t="shared" si="13"/>
        <v/>
      </c>
      <c r="H70" s="3" t="str">
        <f t="shared" si="8"/>
        <v/>
      </c>
      <c r="I70" s="32"/>
      <c r="J70" s="37" t="str">
        <f t="shared" si="9"/>
        <v/>
      </c>
      <c r="K70" s="38" t="str">
        <f t="shared" si="10"/>
        <v/>
      </c>
      <c r="L70" s="33"/>
      <c r="M70" s="3" t="str">
        <f t="shared" si="5"/>
        <v/>
      </c>
      <c r="N70" s="3" t="str">
        <f t="shared" si="6"/>
        <v/>
      </c>
      <c r="O70" s="3" t="str">
        <f t="shared" si="14"/>
        <v/>
      </c>
      <c r="P70" s="4" t="str">
        <f t="shared" si="7"/>
        <v/>
      </c>
      <c r="Q70" s="33"/>
      <c r="R70" s="4" t="str">
        <f t="shared" si="11"/>
        <v/>
      </c>
      <c r="S70" s="4" t="str">
        <f t="shared" si="12"/>
        <v/>
      </c>
    </row>
    <row r="71" spans="1:19">
      <c r="L71" s="35"/>
      <c r="M71" s="35"/>
    </row>
  </sheetData>
  <sheetProtection algorithmName="SHA-512" hashValue="HdD/g8Xj9BB8HiGtL5i1YeQMykVo25v9RhBDMaFrQEluUZBn5U20mYcIs5j7GT4uqU4wZuCKTYWI1FGCLgKTOQ==" saltValue="/qtyIbsd3DX66DkeyslsTg==" spinCount="100000" sheet="1" objects="1" scenarios="1" selectLockedCells="1"/>
  <mergeCells count="2">
    <mergeCell ref="A41:T41"/>
    <mergeCell ref="A7:L7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452B-1D4A-744D-865D-4608AFF8A098}">
  <dimension ref="A3:R36"/>
  <sheetViews>
    <sheetView zoomScale="45" zoomScaleNormal="45" workbookViewId="0">
      <selection activeCell="L33" sqref="L33"/>
    </sheetView>
  </sheetViews>
  <sheetFormatPr defaultColWidth="11.5546875" defaultRowHeight="17.25"/>
  <cols>
    <col min="1" max="1" width="30" bestFit="1" customWidth="1"/>
    <col min="2" max="2" width="16.6640625" bestFit="1" customWidth="1"/>
    <col min="3" max="3" width="24.33203125" bestFit="1" customWidth="1"/>
    <col min="4" max="4" width="22" bestFit="1" customWidth="1"/>
    <col min="5" max="5" width="15.33203125" bestFit="1" customWidth="1"/>
    <col min="6" max="6" width="30.109375" bestFit="1" customWidth="1"/>
    <col min="7" max="7" width="35.33203125" bestFit="1" customWidth="1"/>
    <col min="8" max="8" width="22.109375" bestFit="1" customWidth="1"/>
    <col min="9" max="9" width="27.44140625" bestFit="1" customWidth="1"/>
    <col min="10" max="10" width="34" bestFit="1" customWidth="1"/>
    <col min="11" max="11" width="39.44140625" bestFit="1" customWidth="1"/>
    <col min="12" max="12" width="31.109375" bestFit="1" customWidth="1"/>
    <col min="13" max="13" width="31.44140625" bestFit="1" customWidth="1"/>
    <col min="14" max="14" width="14.109375" bestFit="1" customWidth="1"/>
    <col min="15" max="15" width="18.88671875" bestFit="1" customWidth="1"/>
    <col min="16" max="16" width="19.109375" bestFit="1" customWidth="1"/>
    <col min="17" max="17" width="24.88671875" bestFit="1" customWidth="1"/>
  </cols>
  <sheetData>
    <row r="3" spans="1:18" ht="31.5">
      <c r="D3" s="15" t="s">
        <v>35</v>
      </c>
      <c r="E3" s="9" t="s">
        <v>36</v>
      </c>
      <c r="F3" s="10" t="s">
        <v>29</v>
      </c>
      <c r="G3" s="11" t="s">
        <v>30</v>
      </c>
      <c r="Q3" s="46" t="s">
        <v>47</v>
      </c>
    </row>
    <row r="4" spans="1:18" ht="24">
      <c r="Q4" s="47" t="s">
        <v>49</v>
      </c>
    </row>
    <row r="5" spans="1:18" ht="24">
      <c r="Q5" s="36" t="s">
        <v>54</v>
      </c>
    </row>
    <row r="7" spans="1:18" ht="37.5">
      <c r="A7" s="49" t="s">
        <v>34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24">
      <c r="A8" s="2" t="s">
        <v>31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16</v>
      </c>
      <c r="G8" s="7" t="s">
        <v>17</v>
      </c>
      <c r="H8" s="7" t="s">
        <v>18</v>
      </c>
      <c r="I8" s="7" t="s">
        <v>19</v>
      </c>
      <c r="J8" s="7" t="s">
        <v>20</v>
      </c>
      <c r="K8" s="7" t="s">
        <v>21</v>
      </c>
      <c r="L8" s="7" t="s">
        <v>22</v>
      </c>
      <c r="M8" s="7" t="s">
        <v>23</v>
      </c>
      <c r="N8" s="7" t="s">
        <v>24</v>
      </c>
      <c r="O8" s="7" t="s">
        <v>25</v>
      </c>
      <c r="P8" s="7" t="s">
        <v>26</v>
      </c>
      <c r="Q8" s="7" t="s">
        <v>27</v>
      </c>
      <c r="R8" s="8" t="s">
        <v>28</v>
      </c>
    </row>
    <row r="9" spans="1:18" ht="24">
      <c r="A9" s="14" t="s">
        <v>32</v>
      </c>
      <c r="B9" s="12">
        <v>40000000</v>
      </c>
      <c r="C9" s="13">
        <v>6</v>
      </c>
      <c r="D9" s="13">
        <v>3</v>
      </c>
      <c r="E9" s="12">
        <v>11</v>
      </c>
      <c r="F9" s="12">
        <v>3180000</v>
      </c>
      <c r="G9" s="3">
        <f>IFERROR(((B9-F9)*100/D9)*(1-((100+C9-D9)/(100+C9))^E9),"")</f>
        <v>332365382.58122492</v>
      </c>
      <c r="H9" s="12">
        <v>50000000</v>
      </c>
      <c r="I9" s="13">
        <v>2</v>
      </c>
      <c r="J9" s="12">
        <v>458563085</v>
      </c>
      <c r="K9" s="12">
        <v>458563085</v>
      </c>
      <c r="L9" s="12">
        <v>6210000</v>
      </c>
      <c r="M9" s="3">
        <f>IFERROR(((H9-L9)*100/I9)*(1-((100+C9-I9)/(100+C9))^40)-K9,"")</f>
        <v>708953352.05149436</v>
      </c>
      <c r="N9" s="13">
        <v>3.3</v>
      </c>
      <c r="O9" s="13">
        <v>4.3</v>
      </c>
      <c r="P9" s="4">
        <f>IFERROR((M9*100/(44*O9)+G9-M9*E9/44+K9-J9)/(1+N9/100),"")</f>
        <v>512912021.86964172</v>
      </c>
      <c r="Q9" s="12">
        <v>1550000000</v>
      </c>
      <c r="R9" s="6">
        <f>IFERROR((Q9-P9)/M9,"")</f>
        <v>1.4628437472357561</v>
      </c>
    </row>
    <row r="10" spans="1:18" ht="24">
      <c r="A10" s="14" t="s">
        <v>33</v>
      </c>
      <c r="B10" s="12">
        <v>24000000</v>
      </c>
      <c r="C10" s="13">
        <v>6</v>
      </c>
      <c r="D10" s="13">
        <v>6</v>
      </c>
      <c r="E10" s="12">
        <v>6</v>
      </c>
      <c r="F10" s="12">
        <v>4420000</v>
      </c>
      <c r="G10" s="3">
        <f t="shared" ref="G10:G36" si="0">IFERROR(((B10-F10)*100/D10)*(1-((100+C10-D10)/(100+C10))^E10),"")</f>
        <v>96281210.303185567</v>
      </c>
      <c r="H10" s="12">
        <v>78000000</v>
      </c>
      <c r="I10" s="13">
        <v>1.1000000000000001</v>
      </c>
      <c r="J10" s="12">
        <v>568878958</v>
      </c>
      <c r="K10" s="12">
        <v>597333333</v>
      </c>
      <c r="L10" s="12">
        <v>10540000</v>
      </c>
      <c r="M10" s="3">
        <f t="shared" ref="M10:M36" si="1">IFERROR(((H10-L10)*100/I10)*(1-((100+C10-I10)/(100+C10))^40)-K10,"")</f>
        <v>1494861770.1437142</v>
      </c>
      <c r="N10" s="13">
        <v>3.3</v>
      </c>
      <c r="O10" s="16">
        <v>4.3</v>
      </c>
      <c r="P10" s="4">
        <f t="shared" ref="P10:P36" si="2">IFERROR((M10*100/(44*O10)+G10-M10*E10/44+K10-J10)/(1+N10/100),"")</f>
        <v>688273834.92744887</v>
      </c>
      <c r="Q10" s="12">
        <v>1820000000</v>
      </c>
      <c r="R10" s="6">
        <f t="shared" ref="R10:R36" si="3">IFERROR((Q10-P10)/M10,"")</f>
        <v>0.7570774687506715</v>
      </c>
    </row>
    <row r="11" spans="1:18" ht="24">
      <c r="A11" s="30"/>
      <c r="B11" s="33"/>
      <c r="C11" s="31"/>
      <c r="D11" s="31"/>
      <c r="E11" s="33"/>
      <c r="F11" s="33"/>
      <c r="G11" s="3" t="str">
        <f t="shared" si="0"/>
        <v/>
      </c>
      <c r="H11" s="33"/>
      <c r="I11" s="31"/>
      <c r="J11" s="33"/>
      <c r="K11" s="33"/>
      <c r="L11" s="33"/>
      <c r="M11" s="3" t="str">
        <f t="shared" si="1"/>
        <v/>
      </c>
      <c r="N11" s="31"/>
      <c r="O11" s="43"/>
      <c r="P11" s="4" t="str">
        <f t="shared" si="2"/>
        <v/>
      </c>
      <c r="Q11" s="33"/>
      <c r="R11" s="6" t="str">
        <f t="shared" si="3"/>
        <v/>
      </c>
    </row>
    <row r="12" spans="1:18" ht="24">
      <c r="A12" s="30"/>
      <c r="B12" s="33"/>
      <c r="C12" s="31"/>
      <c r="D12" s="31"/>
      <c r="E12" s="33"/>
      <c r="F12" s="33"/>
      <c r="G12" s="3" t="str">
        <f t="shared" si="0"/>
        <v/>
      </c>
      <c r="H12" s="33"/>
      <c r="I12" s="42"/>
      <c r="J12" s="33"/>
      <c r="K12" s="33"/>
      <c r="L12" s="33"/>
      <c r="M12" s="3" t="str">
        <f t="shared" si="1"/>
        <v/>
      </c>
      <c r="N12" s="31"/>
      <c r="O12" s="43"/>
      <c r="P12" s="4" t="str">
        <f t="shared" si="2"/>
        <v/>
      </c>
      <c r="Q12" s="33"/>
      <c r="R12" s="6" t="str">
        <f t="shared" si="3"/>
        <v/>
      </c>
    </row>
    <row r="13" spans="1:18" ht="24">
      <c r="A13" s="30"/>
      <c r="B13" s="33"/>
      <c r="C13" s="31"/>
      <c r="D13" s="31"/>
      <c r="E13" s="33"/>
      <c r="F13" s="33"/>
      <c r="G13" s="3" t="str">
        <f t="shared" si="0"/>
        <v/>
      </c>
      <c r="H13" s="33"/>
      <c r="I13" s="31"/>
      <c r="J13" s="33"/>
      <c r="K13" s="33"/>
      <c r="L13" s="33"/>
      <c r="M13" s="3" t="str">
        <f t="shared" si="1"/>
        <v/>
      </c>
      <c r="N13" s="31"/>
      <c r="O13" s="43"/>
      <c r="P13" s="4" t="str">
        <f t="shared" si="2"/>
        <v/>
      </c>
      <c r="Q13" s="33"/>
      <c r="R13" s="6" t="str">
        <f t="shared" si="3"/>
        <v/>
      </c>
    </row>
    <row r="14" spans="1:18" ht="24">
      <c r="A14" s="30"/>
      <c r="B14" s="33"/>
      <c r="C14" s="31"/>
      <c r="D14" s="31"/>
      <c r="E14" s="33"/>
      <c r="F14" s="33"/>
      <c r="G14" s="3" t="str">
        <f t="shared" si="0"/>
        <v/>
      </c>
      <c r="H14" s="33"/>
      <c r="I14" s="31"/>
      <c r="J14" s="33"/>
      <c r="K14" s="33"/>
      <c r="L14" s="33"/>
      <c r="M14" s="3" t="str">
        <f t="shared" si="1"/>
        <v/>
      </c>
      <c r="N14" s="31"/>
      <c r="O14" s="43"/>
      <c r="P14" s="4" t="str">
        <f t="shared" si="2"/>
        <v/>
      </c>
      <c r="Q14" s="33"/>
      <c r="R14" s="6" t="str">
        <f t="shared" si="3"/>
        <v/>
      </c>
    </row>
    <row r="15" spans="1:18" ht="24">
      <c r="A15" s="30"/>
      <c r="B15" s="33"/>
      <c r="C15" s="31"/>
      <c r="D15" s="31"/>
      <c r="E15" s="33"/>
      <c r="F15" s="33"/>
      <c r="G15" s="3" t="str">
        <f t="shared" si="0"/>
        <v/>
      </c>
      <c r="H15" s="33"/>
      <c r="I15" s="31"/>
      <c r="J15" s="33"/>
      <c r="K15" s="33"/>
      <c r="L15" s="33"/>
      <c r="M15" s="3" t="str">
        <f t="shared" si="1"/>
        <v/>
      </c>
      <c r="N15" s="31"/>
      <c r="O15" s="43"/>
      <c r="P15" s="4" t="str">
        <f t="shared" si="2"/>
        <v/>
      </c>
      <c r="Q15" s="33"/>
      <c r="R15" s="6" t="str">
        <f t="shared" si="3"/>
        <v/>
      </c>
    </row>
    <row r="16" spans="1:18" ht="24">
      <c r="A16" s="30"/>
      <c r="B16" s="33"/>
      <c r="C16" s="31"/>
      <c r="D16" s="31"/>
      <c r="E16" s="33"/>
      <c r="F16" s="33"/>
      <c r="G16" s="3" t="str">
        <f t="shared" si="0"/>
        <v/>
      </c>
      <c r="H16" s="33"/>
      <c r="I16" s="31"/>
      <c r="J16" s="33"/>
      <c r="K16" s="33"/>
      <c r="L16" s="33"/>
      <c r="M16" s="3" t="str">
        <f t="shared" si="1"/>
        <v/>
      </c>
      <c r="N16" s="31"/>
      <c r="O16" s="43"/>
      <c r="P16" s="4" t="str">
        <f t="shared" si="2"/>
        <v/>
      </c>
      <c r="Q16" s="33"/>
      <c r="R16" s="6" t="str">
        <f t="shared" si="3"/>
        <v/>
      </c>
    </row>
    <row r="17" spans="1:18" ht="24">
      <c r="A17" s="39"/>
      <c r="B17" s="33"/>
      <c r="C17" s="31"/>
      <c r="D17" s="31"/>
      <c r="E17" s="33"/>
      <c r="F17" s="33"/>
      <c r="G17" s="3" t="str">
        <f t="shared" si="0"/>
        <v/>
      </c>
      <c r="H17" s="33"/>
      <c r="I17" s="31"/>
      <c r="J17" s="33"/>
      <c r="K17" s="33"/>
      <c r="L17" s="33"/>
      <c r="M17" s="3" t="str">
        <f t="shared" si="1"/>
        <v/>
      </c>
      <c r="N17" s="31"/>
      <c r="O17" s="43"/>
      <c r="P17" s="4" t="str">
        <f t="shared" si="2"/>
        <v/>
      </c>
      <c r="Q17" s="33"/>
      <c r="R17" s="6" t="str">
        <f t="shared" si="3"/>
        <v/>
      </c>
    </row>
    <row r="18" spans="1:18" ht="24">
      <c r="A18" s="39"/>
      <c r="B18" s="33"/>
      <c r="C18" s="31"/>
      <c r="D18" s="31"/>
      <c r="E18" s="33"/>
      <c r="F18" s="33"/>
      <c r="G18" s="3" t="str">
        <f t="shared" si="0"/>
        <v/>
      </c>
      <c r="H18" s="33"/>
      <c r="I18" s="31"/>
      <c r="J18" s="33"/>
      <c r="K18" s="33"/>
      <c r="L18" s="33"/>
      <c r="M18" s="3" t="str">
        <f t="shared" si="1"/>
        <v/>
      </c>
      <c r="N18" s="31"/>
      <c r="O18" s="43"/>
      <c r="P18" s="4" t="str">
        <f t="shared" si="2"/>
        <v/>
      </c>
      <c r="Q18" s="33"/>
      <c r="R18" s="6" t="str">
        <f t="shared" si="3"/>
        <v/>
      </c>
    </row>
    <row r="19" spans="1:18" ht="24">
      <c r="A19" s="39"/>
      <c r="B19" s="33"/>
      <c r="C19" s="31"/>
      <c r="D19" s="31"/>
      <c r="E19" s="33"/>
      <c r="F19" s="33"/>
      <c r="G19" s="3" t="str">
        <f t="shared" si="0"/>
        <v/>
      </c>
      <c r="H19" s="33"/>
      <c r="I19" s="31"/>
      <c r="J19" s="33"/>
      <c r="K19" s="33"/>
      <c r="L19" s="33"/>
      <c r="M19" s="3" t="str">
        <f t="shared" si="1"/>
        <v/>
      </c>
      <c r="N19" s="31"/>
      <c r="O19" s="43"/>
      <c r="P19" s="4" t="str">
        <f t="shared" si="2"/>
        <v/>
      </c>
      <c r="Q19" s="33"/>
      <c r="R19" s="6" t="str">
        <f t="shared" si="3"/>
        <v/>
      </c>
    </row>
    <row r="20" spans="1:18" ht="24">
      <c r="A20" s="39"/>
      <c r="B20" s="33"/>
      <c r="C20" s="31"/>
      <c r="D20" s="31"/>
      <c r="E20" s="33"/>
      <c r="F20" s="33"/>
      <c r="G20" s="3" t="str">
        <f t="shared" si="0"/>
        <v/>
      </c>
      <c r="H20" s="33"/>
      <c r="I20" s="31"/>
      <c r="J20" s="33"/>
      <c r="K20" s="33"/>
      <c r="L20" s="33"/>
      <c r="M20" s="3" t="str">
        <f t="shared" si="1"/>
        <v/>
      </c>
      <c r="N20" s="31"/>
      <c r="O20" s="43"/>
      <c r="P20" s="4" t="str">
        <f t="shared" si="2"/>
        <v/>
      </c>
      <c r="Q20" s="33"/>
      <c r="R20" s="6" t="str">
        <f t="shared" si="3"/>
        <v/>
      </c>
    </row>
    <row r="21" spans="1:18" ht="24">
      <c r="A21" s="39"/>
      <c r="B21" s="33"/>
      <c r="C21" s="31"/>
      <c r="D21" s="31"/>
      <c r="E21" s="33"/>
      <c r="F21" s="33"/>
      <c r="G21" s="3" t="str">
        <f t="shared" si="0"/>
        <v/>
      </c>
      <c r="H21" s="33"/>
      <c r="I21" s="31"/>
      <c r="J21" s="33"/>
      <c r="K21" s="33"/>
      <c r="L21" s="33"/>
      <c r="M21" s="3" t="str">
        <f t="shared" si="1"/>
        <v/>
      </c>
      <c r="N21" s="31"/>
      <c r="O21" s="43"/>
      <c r="P21" s="4" t="str">
        <f t="shared" si="2"/>
        <v/>
      </c>
      <c r="Q21" s="33"/>
      <c r="R21" s="6" t="str">
        <f t="shared" si="3"/>
        <v/>
      </c>
    </row>
    <row r="22" spans="1:18" ht="21.95" customHeight="1">
      <c r="A22" s="39"/>
      <c r="B22" s="33"/>
      <c r="C22" s="31"/>
      <c r="D22" s="31"/>
      <c r="E22" s="33"/>
      <c r="F22" s="33"/>
      <c r="G22" s="3" t="str">
        <f t="shared" si="0"/>
        <v/>
      </c>
      <c r="H22" s="33"/>
      <c r="I22" s="31"/>
      <c r="J22" s="33"/>
      <c r="K22" s="33"/>
      <c r="L22" s="33"/>
      <c r="M22" s="3" t="str">
        <f t="shared" si="1"/>
        <v/>
      </c>
      <c r="N22" s="31"/>
      <c r="O22" s="43"/>
      <c r="P22" s="4" t="str">
        <f t="shared" si="2"/>
        <v/>
      </c>
      <c r="Q22" s="33"/>
      <c r="R22" s="6" t="str">
        <f t="shared" si="3"/>
        <v/>
      </c>
    </row>
    <row r="23" spans="1:18" ht="24">
      <c r="A23" s="39"/>
      <c r="B23" s="33"/>
      <c r="C23" s="31"/>
      <c r="D23" s="31"/>
      <c r="E23" s="33"/>
      <c r="F23" s="33"/>
      <c r="G23" s="3" t="str">
        <f t="shared" si="0"/>
        <v/>
      </c>
      <c r="H23" s="33"/>
      <c r="I23" s="31"/>
      <c r="J23" s="33"/>
      <c r="K23" s="33"/>
      <c r="L23" s="33"/>
      <c r="M23" s="3" t="str">
        <f t="shared" si="1"/>
        <v/>
      </c>
      <c r="N23" s="31"/>
      <c r="O23" s="43"/>
      <c r="P23" s="4" t="str">
        <f t="shared" si="2"/>
        <v/>
      </c>
      <c r="Q23" s="33"/>
      <c r="R23" s="6" t="str">
        <f t="shared" si="3"/>
        <v/>
      </c>
    </row>
    <row r="24" spans="1:18" ht="24">
      <c r="A24" s="39"/>
      <c r="B24" s="33"/>
      <c r="C24" s="31"/>
      <c r="D24" s="31"/>
      <c r="E24" s="33"/>
      <c r="F24" s="33"/>
      <c r="G24" s="3" t="str">
        <f t="shared" si="0"/>
        <v/>
      </c>
      <c r="H24" s="33"/>
      <c r="I24" s="31"/>
      <c r="J24" s="33"/>
      <c r="K24" s="33"/>
      <c r="L24" s="33"/>
      <c r="M24" s="3" t="str">
        <f t="shared" si="1"/>
        <v/>
      </c>
      <c r="N24" s="31"/>
      <c r="O24" s="43"/>
      <c r="P24" s="4" t="str">
        <f t="shared" si="2"/>
        <v/>
      </c>
      <c r="Q24" s="33"/>
      <c r="R24" s="6" t="str">
        <f t="shared" si="3"/>
        <v/>
      </c>
    </row>
    <row r="25" spans="1:18" ht="24">
      <c r="A25" s="39"/>
      <c r="B25" s="33"/>
      <c r="C25" s="31"/>
      <c r="D25" s="31"/>
      <c r="E25" s="33"/>
      <c r="F25" s="33"/>
      <c r="G25" s="3" t="str">
        <f t="shared" si="0"/>
        <v/>
      </c>
      <c r="H25" s="33"/>
      <c r="I25" s="31"/>
      <c r="J25" s="33"/>
      <c r="K25" s="33"/>
      <c r="L25" s="33"/>
      <c r="M25" s="3" t="str">
        <f t="shared" si="1"/>
        <v/>
      </c>
      <c r="N25" s="31"/>
      <c r="O25" s="43"/>
      <c r="P25" s="4" t="str">
        <f t="shared" si="2"/>
        <v/>
      </c>
      <c r="Q25" s="33"/>
      <c r="R25" s="6" t="str">
        <f t="shared" si="3"/>
        <v/>
      </c>
    </row>
    <row r="26" spans="1:18" ht="24">
      <c r="A26" s="39"/>
      <c r="B26" s="33"/>
      <c r="C26" s="31"/>
      <c r="D26" s="31"/>
      <c r="E26" s="33"/>
      <c r="F26" s="33"/>
      <c r="G26" s="3" t="str">
        <f t="shared" si="0"/>
        <v/>
      </c>
      <c r="H26" s="33"/>
      <c r="I26" s="31"/>
      <c r="J26" s="33"/>
      <c r="K26" s="33"/>
      <c r="L26" s="33"/>
      <c r="M26" s="3" t="str">
        <f t="shared" si="1"/>
        <v/>
      </c>
      <c r="N26" s="31"/>
      <c r="O26" s="43"/>
      <c r="P26" s="4" t="str">
        <f t="shared" si="2"/>
        <v/>
      </c>
      <c r="Q26" s="33"/>
      <c r="R26" s="6" t="str">
        <f t="shared" si="3"/>
        <v/>
      </c>
    </row>
    <row r="27" spans="1:18" ht="24">
      <c r="A27" s="39"/>
      <c r="B27" s="33"/>
      <c r="C27" s="31"/>
      <c r="D27" s="31"/>
      <c r="E27" s="33"/>
      <c r="F27" s="33"/>
      <c r="G27" s="3" t="str">
        <f t="shared" si="0"/>
        <v/>
      </c>
      <c r="H27" s="33"/>
      <c r="I27" s="31"/>
      <c r="J27" s="33"/>
      <c r="K27" s="33"/>
      <c r="L27" s="33"/>
      <c r="M27" s="3" t="str">
        <f t="shared" si="1"/>
        <v/>
      </c>
      <c r="N27" s="31"/>
      <c r="O27" s="43"/>
      <c r="P27" s="4" t="str">
        <f t="shared" si="2"/>
        <v/>
      </c>
      <c r="Q27" s="33"/>
      <c r="R27" s="6" t="str">
        <f t="shared" si="3"/>
        <v/>
      </c>
    </row>
    <row r="28" spans="1:18" ht="24">
      <c r="A28" s="40"/>
      <c r="B28" s="33"/>
      <c r="C28" s="31"/>
      <c r="D28" s="31"/>
      <c r="E28" s="33"/>
      <c r="F28" s="33"/>
      <c r="G28" s="3" t="str">
        <f t="shared" si="0"/>
        <v/>
      </c>
      <c r="H28" s="33"/>
      <c r="I28" s="31"/>
      <c r="J28" s="33"/>
      <c r="K28" s="33"/>
      <c r="L28" s="33"/>
      <c r="M28" s="3" t="str">
        <f t="shared" si="1"/>
        <v/>
      </c>
      <c r="N28" s="31"/>
      <c r="O28" s="43"/>
      <c r="P28" s="4" t="str">
        <f t="shared" si="2"/>
        <v/>
      </c>
      <c r="Q28" s="33"/>
      <c r="R28" s="6" t="str">
        <f t="shared" si="3"/>
        <v/>
      </c>
    </row>
    <row r="29" spans="1:18" ht="24">
      <c r="A29" s="39"/>
      <c r="B29" s="33"/>
      <c r="C29" s="31"/>
      <c r="D29" s="31"/>
      <c r="E29" s="33"/>
      <c r="F29" s="33"/>
      <c r="G29" s="3" t="str">
        <f t="shared" si="0"/>
        <v/>
      </c>
      <c r="H29" s="33"/>
      <c r="I29" s="31"/>
      <c r="J29" s="33"/>
      <c r="K29" s="33"/>
      <c r="L29" s="33"/>
      <c r="M29" s="3" t="str">
        <f t="shared" si="1"/>
        <v/>
      </c>
      <c r="N29" s="31"/>
      <c r="O29" s="43"/>
      <c r="P29" s="4" t="str">
        <f t="shared" si="2"/>
        <v/>
      </c>
      <c r="Q29" s="33"/>
      <c r="R29" s="6" t="str">
        <f t="shared" si="3"/>
        <v/>
      </c>
    </row>
    <row r="30" spans="1:18" ht="24">
      <c r="A30" s="39"/>
      <c r="B30" s="33"/>
      <c r="C30" s="31"/>
      <c r="D30" s="31"/>
      <c r="E30" s="33"/>
      <c r="F30" s="33"/>
      <c r="G30" s="3" t="str">
        <f t="shared" si="0"/>
        <v/>
      </c>
      <c r="H30" s="33"/>
      <c r="I30" s="31"/>
      <c r="J30" s="33"/>
      <c r="K30" s="33"/>
      <c r="L30" s="33"/>
      <c r="M30" s="3" t="str">
        <f t="shared" si="1"/>
        <v/>
      </c>
      <c r="N30" s="31"/>
      <c r="O30" s="43"/>
      <c r="P30" s="4" t="str">
        <f t="shared" si="2"/>
        <v/>
      </c>
      <c r="Q30" s="33"/>
      <c r="R30" s="6" t="str">
        <f t="shared" si="3"/>
        <v/>
      </c>
    </row>
    <row r="31" spans="1:18" ht="24">
      <c r="A31" s="39"/>
      <c r="B31" s="33"/>
      <c r="C31" s="31"/>
      <c r="D31" s="31"/>
      <c r="E31" s="33"/>
      <c r="F31" s="33"/>
      <c r="G31" s="3" t="str">
        <f t="shared" si="0"/>
        <v/>
      </c>
      <c r="H31" s="33"/>
      <c r="I31" s="31"/>
      <c r="J31" s="33"/>
      <c r="K31" s="33"/>
      <c r="L31" s="33"/>
      <c r="M31" s="3" t="str">
        <f t="shared" si="1"/>
        <v/>
      </c>
      <c r="N31" s="31"/>
      <c r="O31" s="43"/>
      <c r="P31" s="4" t="str">
        <f t="shared" si="2"/>
        <v/>
      </c>
      <c r="Q31" s="33"/>
      <c r="R31" s="6" t="str">
        <f t="shared" si="3"/>
        <v/>
      </c>
    </row>
    <row r="32" spans="1:18" ht="24">
      <c r="A32" s="39"/>
      <c r="B32" s="33"/>
      <c r="C32" s="31"/>
      <c r="D32" s="31"/>
      <c r="E32" s="33"/>
      <c r="F32" s="33"/>
      <c r="G32" s="3" t="str">
        <f t="shared" si="0"/>
        <v/>
      </c>
      <c r="H32" s="33"/>
      <c r="I32" s="31"/>
      <c r="J32" s="33"/>
      <c r="K32" s="33"/>
      <c r="L32" s="33"/>
      <c r="M32" s="3" t="str">
        <f t="shared" si="1"/>
        <v/>
      </c>
      <c r="N32" s="31"/>
      <c r="O32" s="43"/>
      <c r="P32" s="4" t="str">
        <f t="shared" si="2"/>
        <v/>
      </c>
      <c r="Q32" s="33"/>
      <c r="R32" s="6" t="str">
        <f t="shared" si="3"/>
        <v/>
      </c>
    </row>
    <row r="33" spans="1:18" ht="24">
      <c r="A33" s="39"/>
      <c r="B33" s="33"/>
      <c r="C33" s="31"/>
      <c r="D33" s="31"/>
      <c r="E33" s="33"/>
      <c r="F33" s="33"/>
      <c r="G33" s="3" t="str">
        <f t="shared" si="0"/>
        <v/>
      </c>
      <c r="H33" s="33"/>
      <c r="I33" s="31"/>
      <c r="J33" s="33"/>
      <c r="K33" s="33"/>
      <c r="L33" s="33"/>
      <c r="M33" s="3" t="str">
        <f t="shared" si="1"/>
        <v/>
      </c>
      <c r="N33" s="31"/>
      <c r="O33" s="43"/>
      <c r="P33" s="4" t="str">
        <f t="shared" si="2"/>
        <v/>
      </c>
      <c r="Q33" s="33"/>
      <c r="R33" s="6" t="str">
        <f t="shared" si="3"/>
        <v/>
      </c>
    </row>
    <row r="34" spans="1:18" ht="24">
      <c r="A34" s="41"/>
      <c r="B34" s="33"/>
      <c r="C34" s="31"/>
      <c r="D34" s="31"/>
      <c r="E34" s="33"/>
      <c r="F34" s="33"/>
      <c r="G34" s="3" t="str">
        <f t="shared" si="0"/>
        <v/>
      </c>
      <c r="H34" s="33"/>
      <c r="I34" s="31"/>
      <c r="J34" s="33"/>
      <c r="K34" s="33"/>
      <c r="L34" s="33"/>
      <c r="M34" s="3" t="str">
        <f t="shared" si="1"/>
        <v/>
      </c>
      <c r="N34" s="31"/>
      <c r="O34" s="43"/>
      <c r="P34" s="4" t="str">
        <f t="shared" si="2"/>
        <v/>
      </c>
      <c r="Q34" s="33"/>
      <c r="R34" s="6" t="str">
        <f t="shared" si="3"/>
        <v/>
      </c>
    </row>
    <row r="35" spans="1:18" ht="24">
      <c r="A35" s="41"/>
      <c r="B35" s="33"/>
      <c r="C35" s="31"/>
      <c r="D35" s="31"/>
      <c r="E35" s="33"/>
      <c r="F35" s="33"/>
      <c r="G35" s="3" t="str">
        <f t="shared" si="0"/>
        <v/>
      </c>
      <c r="H35" s="33"/>
      <c r="I35" s="31"/>
      <c r="J35" s="33"/>
      <c r="K35" s="33"/>
      <c r="L35" s="33"/>
      <c r="M35" s="3" t="str">
        <f t="shared" si="1"/>
        <v/>
      </c>
      <c r="N35" s="31"/>
      <c r="O35" s="43"/>
      <c r="P35" s="4" t="str">
        <f t="shared" si="2"/>
        <v/>
      </c>
      <c r="Q35" s="33"/>
      <c r="R35" s="6" t="str">
        <f t="shared" si="3"/>
        <v/>
      </c>
    </row>
    <row r="36" spans="1:18" ht="24">
      <c r="A36" s="41"/>
      <c r="B36" s="33"/>
      <c r="C36" s="31"/>
      <c r="D36" s="31"/>
      <c r="E36" s="33"/>
      <c r="F36" s="33"/>
      <c r="G36" s="3" t="str">
        <f t="shared" si="0"/>
        <v/>
      </c>
      <c r="H36" s="33"/>
      <c r="I36" s="31"/>
      <c r="J36" s="33"/>
      <c r="K36" s="33"/>
      <c r="L36" s="33"/>
      <c r="M36" s="3" t="str">
        <f t="shared" si="1"/>
        <v/>
      </c>
      <c r="N36" s="31"/>
      <c r="O36" s="43"/>
      <c r="P36" s="4" t="str">
        <f t="shared" si="2"/>
        <v/>
      </c>
      <c r="Q36" s="33"/>
      <c r="R36" s="6" t="str">
        <f t="shared" si="3"/>
        <v/>
      </c>
    </row>
  </sheetData>
  <sheetProtection algorithmName="SHA-512" hashValue="63uJQLr8kPPPeGw+vAQnylm8Pz7fYw5T1hEjTzddD2XT0l87xulD8pKdORWyyvVHDjlGCUA3PjkFzXPi/xfgcw==" saltValue="zfTF5egwYKI3c6fVdfzVhw==" spinCount="100000" sheet="1" objects="1" scenarios="1" selectLockedCells="1"/>
  <mergeCells count="1">
    <mergeCell ref="A7:R7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예상분담금</vt:lpstr>
      <vt:lpstr>기준매매가격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이덕영</dc:creator>
  <cp:lastModifiedBy>이덕영</cp:lastModifiedBy>
  <dcterms:created xsi:type="dcterms:W3CDTF">2023-02-10T19:25:05Z</dcterms:created>
  <dcterms:modified xsi:type="dcterms:W3CDTF">2024-03-19T20:56:29Z</dcterms:modified>
</cp:coreProperties>
</file>